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7905" activeTab="1"/>
  </bookViews>
  <sheets>
    <sheet name="1 rok" sheetId="2" r:id="rId1"/>
    <sheet name="2 rok" sheetId="3" r:id="rId2"/>
    <sheet name="3 rok" sheetId="4" r:id="rId3"/>
  </sheets>
  <definedNames>
    <definedName name="_xlnm.Print_Titles" localSheetId="0">'1 rok'!$6:$8</definedName>
  </definedNames>
  <calcPr calcId="191029"/>
</workbook>
</file>

<file path=xl/calcChain.xml><?xml version="1.0" encoding="utf-8"?>
<calcChain xmlns="http://schemas.openxmlformats.org/spreadsheetml/2006/main">
  <c r="H26" i="4" l="1"/>
  <c r="H30" i="4"/>
  <c r="F30" i="4" s="1"/>
  <c r="D30" i="4" l="1"/>
  <c r="E30" i="4"/>
  <c r="F37" i="3"/>
  <c r="E37" i="3" s="1"/>
  <c r="D37" i="3" l="1"/>
  <c r="H22" i="3"/>
  <c r="F22" i="3" s="1"/>
  <c r="E22" i="3" l="1"/>
  <c r="D22" i="3"/>
  <c r="G47" i="2"/>
  <c r="I47" i="2"/>
  <c r="J47" i="2"/>
  <c r="K47" i="2"/>
  <c r="L47" i="2"/>
  <c r="M47" i="2"/>
  <c r="N47" i="2"/>
  <c r="O47" i="2"/>
  <c r="P47" i="2"/>
  <c r="C47" i="2"/>
  <c r="G37" i="2"/>
  <c r="I37" i="2"/>
  <c r="J37" i="2"/>
  <c r="K37" i="2"/>
  <c r="L37" i="2"/>
  <c r="M37" i="2"/>
  <c r="N37" i="2"/>
  <c r="O37" i="2"/>
  <c r="P37" i="2"/>
  <c r="C37" i="2"/>
  <c r="G27" i="2"/>
  <c r="I27" i="2"/>
  <c r="J27" i="2"/>
  <c r="K27" i="2"/>
  <c r="L27" i="2"/>
  <c r="M27" i="2"/>
  <c r="N27" i="2"/>
  <c r="O27" i="2"/>
  <c r="P27" i="2"/>
  <c r="Q27" i="2"/>
  <c r="P48" i="2" l="1"/>
  <c r="J48" i="2"/>
  <c r="G48" i="2"/>
  <c r="O48" i="2"/>
  <c r="I48" i="2"/>
  <c r="N48" i="2"/>
  <c r="M48" i="2"/>
  <c r="L48" i="2"/>
  <c r="K48" i="2"/>
  <c r="C27" i="2"/>
  <c r="C48" i="2" s="1"/>
  <c r="H25" i="2"/>
  <c r="F25" i="2" s="1"/>
  <c r="H26" i="2"/>
  <c r="F26" i="2" s="1"/>
  <c r="E25" i="2" l="1"/>
  <c r="D25" i="2"/>
  <c r="E26" i="2"/>
  <c r="D26" i="2"/>
  <c r="H31" i="2"/>
  <c r="F31" i="2" s="1"/>
  <c r="G42" i="3"/>
  <c r="I42" i="3"/>
  <c r="J42" i="3"/>
  <c r="K42" i="3"/>
  <c r="L42" i="3"/>
  <c r="M42" i="3"/>
  <c r="N42" i="3"/>
  <c r="O42" i="3"/>
  <c r="P42" i="3"/>
  <c r="G32" i="3"/>
  <c r="I32" i="3"/>
  <c r="J32" i="3"/>
  <c r="K32" i="3"/>
  <c r="L32" i="3"/>
  <c r="M32" i="3"/>
  <c r="N32" i="3"/>
  <c r="O32" i="3"/>
  <c r="P32" i="3"/>
  <c r="G20" i="3"/>
  <c r="I20" i="3"/>
  <c r="J20" i="3"/>
  <c r="K20" i="3"/>
  <c r="L20" i="3"/>
  <c r="M20" i="3"/>
  <c r="N20" i="3"/>
  <c r="O20" i="3"/>
  <c r="P20" i="3"/>
  <c r="C42" i="3"/>
  <c r="C32" i="3"/>
  <c r="C20" i="3"/>
  <c r="H19" i="3"/>
  <c r="F19" i="3" s="1"/>
  <c r="N43" i="3" l="1"/>
  <c r="K43" i="3"/>
  <c r="G43" i="3"/>
  <c r="L43" i="3"/>
  <c r="O43" i="3"/>
  <c r="I43" i="3"/>
  <c r="E31" i="2"/>
  <c r="D31" i="2"/>
  <c r="J43" i="3"/>
  <c r="P43" i="3"/>
  <c r="M43" i="3"/>
  <c r="C43" i="3"/>
  <c r="E19" i="3"/>
  <c r="D19" i="3"/>
  <c r="G33" i="4"/>
  <c r="I33" i="4"/>
  <c r="J33" i="4"/>
  <c r="K33" i="4"/>
  <c r="L33" i="4"/>
  <c r="M33" i="4"/>
  <c r="N33" i="4"/>
  <c r="O33" i="4"/>
  <c r="P33" i="4"/>
  <c r="C33" i="4" l="1"/>
  <c r="G25" i="4"/>
  <c r="I25" i="4"/>
  <c r="J25" i="4"/>
  <c r="K25" i="4"/>
  <c r="L25" i="4"/>
  <c r="M25" i="4"/>
  <c r="N25" i="4"/>
  <c r="O25" i="4"/>
  <c r="P25" i="4"/>
  <c r="K18" i="4"/>
  <c r="K34" i="4" s="1"/>
  <c r="L18" i="4"/>
  <c r="L34" i="4" s="1"/>
  <c r="M18" i="4"/>
  <c r="M34" i="4" s="1"/>
  <c r="N18" i="4"/>
  <c r="N34" i="4" s="1"/>
  <c r="O18" i="4"/>
  <c r="O34" i="4" s="1"/>
  <c r="P18" i="4"/>
  <c r="P34" i="4" s="1"/>
  <c r="J18" i="4"/>
  <c r="I18" i="4"/>
  <c r="G18" i="4"/>
  <c r="G34" i="4" l="1"/>
  <c r="J34" i="4"/>
  <c r="I34" i="4"/>
  <c r="H32" i="4"/>
  <c r="F32" i="4" s="1"/>
  <c r="C25" i="4"/>
  <c r="C18" i="4"/>
  <c r="C34" i="4" l="1"/>
  <c r="E32" i="4"/>
  <c r="D32" i="4"/>
  <c r="H31" i="4" l="1"/>
  <c r="F31" i="4" s="1"/>
  <c r="H23" i="4"/>
  <c r="F23" i="4" s="1"/>
  <c r="H29" i="4"/>
  <c r="H24" i="4"/>
  <c r="F24" i="4" s="1"/>
  <c r="H22" i="4"/>
  <c r="F22" i="4" s="1"/>
  <c r="H17" i="4"/>
  <c r="F17" i="4" s="1"/>
  <c r="H16" i="4"/>
  <c r="F16" i="4" s="1"/>
  <c r="H21" i="4"/>
  <c r="F21" i="4" s="1"/>
  <c r="H15" i="4"/>
  <c r="H28" i="4"/>
  <c r="F28" i="4" s="1"/>
  <c r="H14" i="4"/>
  <c r="F14" i="4" s="1"/>
  <c r="H19" i="4"/>
  <c r="H27" i="4"/>
  <c r="F27" i="4" s="1"/>
  <c r="H13" i="4"/>
  <c r="F13" i="4" s="1"/>
  <c r="H12" i="4"/>
  <c r="F12" i="4" s="1"/>
  <c r="H20" i="4"/>
  <c r="F20" i="4" s="1"/>
  <c r="H11" i="4"/>
  <c r="F26" i="4" l="1"/>
  <c r="H33" i="4"/>
  <c r="F11" i="4"/>
  <c r="H18" i="4"/>
  <c r="F19" i="4"/>
  <c r="F25" i="4" s="1"/>
  <c r="H25" i="4"/>
  <c r="F29" i="4"/>
  <c r="D29" i="4" s="1"/>
  <c r="F15" i="4"/>
  <c r="E15" i="4" s="1"/>
  <c r="D12" i="4"/>
  <c r="E12" i="4"/>
  <c r="D20" i="4"/>
  <c r="E20" i="4"/>
  <c r="D13" i="4"/>
  <c r="E13" i="4"/>
  <c r="D28" i="4"/>
  <c r="E28" i="4"/>
  <c r="D21" i="4"/>
  <c r="E21" i="4"/>
  <c r="D17" i="4"/>
  <c r="E17" i="4"/>
  <c r="D31" i="4"/>
  <c r="E31" i="4"/>
  <c r="D27" i="4"/>
  <c r="E27" i="4"/>
  <c r="D14" i="4"/>
  <c r="E14" i="4"/>
  <c r="D16" i="4"/>
  <c r="E16" i="4"/>
  <c r="D22" i="4"/>
  <c r="E22" i="4"/>
  <c r="D24" i="4"/>
  <c r="E24" i="4"/>
  <c r="D23" i="4"/>
  <c r="E23" i="4"/>
  <c r="D19" i="4" l="1"/>
  <c r="E19" i="4"/>
  <c r="E25" i="4" s="1"/>
  <c r="H34" i="4"/>
  <c r="E29" i="4"/>
  <c r="F33" i="4"/>
  <c r="E26" i="4"/>
  <c r="D26" i="4"/>
  <c r="D33" i="4" s="1"/>
  <c r="D25" i="4"/>
  <c r="F18" i="4"/>
  <c r="E11" i="4"/>
  <c r="E18" i="4" s="1"/>
  <c r="D11" i="4"/>
  <c r="D15" i="4"/>
  <c r="E33" i="4" l="1"/>
  <c r="E34" i="4" s="1"/>
  <c r="F34" i="4"/>
  <c r="D18" i="4"/>
  <c r="D34" i="4" s="1"/>
  <c r="H41" i="3"/>
  <c r="F41" i="3" s="1"/>
  <c r="E41" i="3" s="1"/>
  <c r="H34" i="3"/>
  <c r="H39" i="3"/>
  <c r="F39" i="3" s="1"/>
  <c r="E39" i="3" s="1"/>
  <c r="H31" i="3"/>
  <c r="F31" i="3" s="1"/>
  <c r="E31" i="3" s="1"/>
  <c r="H30" i="3"/>
  <c r="F30" i="3" s="1"/>
  <c r="E30" i="3" s="1"/>
  <c r="H29" i="3"/>
  <c r="F29" i="3" s="1"/>
  <c r="E29" i="3" s="1"/>
  <c r="H40" i="3"/>
  <c r="F40" i="3" s="1"/>
  <c r="E40" i="3" s="1"/>
  <c r="H28" i="3"/>
  <c r="H18" i="3"/>
  <c r="F18" i="3" s="1"/>
  <c r="E18" i="3" s="1"/>
  <c r="H38" i="3"/>
  <c r="F38" i="3" s="1"/>
  <c r="E38" i="3" s="1"/>
  <c r="H17" i="3"/>
  <c r="H36" i="3"/>
  <c r="F36" i="3" s="1"/>
  <c r="E36" i="3" s="1"/>
  <c r="H16" i="3"/>
  <c r="F16" i="3" s="1"/>
  <c r="E16" i="3" s="1"/>
  <c r="H15" i="3"/>
  <c r="F15" i="3" s="1"/>
  <c r="E15" i="3" s="1"/>
  <c r="H35" i="3"/>
  <c r="F35" i="3" s="1"/>
  <c r="E35" i="3" s="1"/>
  <c r="H14" i="3"/>
  <c r="F14" i="3" s="1"/>
  <c r="E14" i="3" s="1"/>
  <c r="H27" i="3"/>
  <c r="F27" i="3" s="1"/>
  <c r="E27" i="3" s="1"/>
  <c r="H23" i="3"/>
  <c r="F23" i="3" s="1"/>
  <c r="E23" i="3" s="1"/>
  <c r="H33" i="3"/>
  <c r="F33" i="3" s="1"/>
  <c r="E33" i="3" s="1"/>
  <c r="H26" i="3"/>
  <c r="F26" i="3" s="1"/>
  <c r="E26" i="3" s="1"/>
  <c r="H13" i="3"/>
  <c r="F13" i="3" s="1"/>
  <c r="E13" i="3" s="1"/>
  <c r="H25" i="3"/>
  <c r="F25" i="3" s="1"/>
  <c r="E25" i="3" s="1"/>
  <c r="H24" i="3"/>
  <c r="F24" i="3" s="1"/>
  <c r="E24" i="3" s="1"/>
  <c r="H12" i="3"/>
  <c r="F12" i="3" s="1"/>
  <c r="E12" i="3" s="1"/>
  <c r="H21" i="3"/>
  <c r="F21" i="3" s="1"/>
  <c r="E21" i="3" s="1"/>
  <c r="H11" i="3"/>
  <c r="H32" i="3" l="1"/>
  <c r="F34" i="3"/>
  <c r="H42" i="3"/>
  <c r="F11" i="3"/>
  <c r="H20" i="3"/>
  <c r="F28" i="3"/>
  <c r="F17" i="3"/>
  <c r="D21" i="3"/>
  <c r="D25" i="3"/>
  <c r="D26" i="3"/>
  <c r="D23" i="3"/>
  <c r="D14" i="3"/>
  <c r="D15" i="3"/>
  <c r="D36" i="3"/>
  <c r="D38" i="3"/>
  <c r="D29" i="3"/>
  <c r="D31" i="3"/>
  <c r="D41" i="3"/>
  <c r="D12" i="3"/>
  <c r="D24" i="3"/>
  <c r="D13" i="3"/>
  <c r="D33" i="3"/>
  <c r="D27" i="3"/>
  <c r="D35" i="3"/>
  <c r="D16" i="3"/>
  <c r="D18" i="3"/>
  <c r="D40" i="3"/>
  <c r="D30" i="3"/>
  <c r="D39" i="3"/>
  <c r="F20" i="3" l="1"/>
  <c r="E11" i="3"/>
  <c r="D11" i="3"/>
  <c r="E34" i="3"/>
  <c r="E42" i="3" s="1"/>
  <c r="F42" i="3"/>
  <c r="D34" i="3"/>
  <c r="D42" i="3" s="1"/>
  <c r="D28" i="3"/>
  <c r="D32" i="3" s="1"/>
  <c r="F32" i="3"/>
  <c r="H43" i="3"/>
  <c r="E28" i="3"/>
  <c r="E32" i="3" s="1"/>
  <c r="E17" i="3"/>
  <c r="D17" i="3"/>
  <c r="H39" i="2"/>
  <c r="F39" i="2" s="1"/>
  <c r="E39" i="2" s="1"/>
  <c r="H14" i="2"/>
  <c r="F14" i="2" s="1"/>
  <c r="E14" i="2" s="1"/>
  <c r="E20" i="3" l="1"/>
  <c r="E43" i="3" s="1"/>
  <c r="D20" i="3"/>
  <c r="D43" i="3" s="1"/>
  <c r="F43" i="3"/>
  <c r="D39" i="2"/>
  <c r="D14" i="2"/>
  <c r="H13" i="2" l="1"/>
  <c r="H38" i="2" l="1"/>
  <c r="H21" i="2"/>
  <c r="F21" i="2" s="1"/>
  <c r="H22" i="2"/>
  <c r="H23" i="2"/>
  <c r="F23" i="2" s="1"/>
  <c r="H24" i="2"/>
  <c r="F24" i="2" s="1"/>
  <c r="H33" i="2"/>
  <c r="F33" i="2" s="1"/>
  <c r="H36" i="2"/>
  <c r="F36" i="2" s="1"/>
  <c r="H46" i="2"/>
  <c r="F46" i="2" s="1"/>
  <c r="H45" i="2"/>
  <c r="F45" i="2" s="1"/>
  <c r="H34" i="2"/>
  <c r="F34" i="2" s="1"/>
  <c r="H35" i="2"/>
  <c r="F35" i="2" s="1"/>
  <c r="H40" i="2"/>
  <c r="F40" i="2" s="1"/>
  <c r="F44" i="2"/>
  <c r="E44" i="2" s="1"/>
  <c r="H20" i="2"/>
  <c r="F20" i="2" s="1"/>
  <c r="E20" i="2" s="1"/>
  <c r="H42" i="2"/>
  <c r="F42" i="2" s="1"/>
  <c r="E42" i="2" s="1"/>
  <c r="H18" i="2"/>
  <c r="F18" i="2" s="1"/>
  <c r="E18" i="2" s="1"/>
  <c r="H17" i="2"/>
  <c r="F38" i="2" l="1"/>
  <c r="D38" i="2" s="1"/>
  <c r="F22" i="2"/>
  <c r="D20" i="2"/>
  <c r="D36" i="2"/>
  <c r="E36" i="2"/>
  <c r="D33" i="2"/>
  <c r="E33" i="2"/>
  <c r="D23" i="2"/>
  <c r="E23" i="2"/>
  <c r="D21" i="2"/>
  <c r="E21" i="2"/>
  <c r="D46" i="2"/>
  <c r="E46" i="2"/>
  <c r="D24" i="2"/>
  <c r="E24" i="2"/>
  <c r="D34" i="2"/>
  <c r="E34" i="2"/>
  <c r="D45" i="2"/>
  <c r="E45" i="2"/>
  <c r="D40" i="2"/>
  <c r="E40" i="2"/>
  <c r="D35" i="2"/>
  <c r="E35" i="2"/>
  <c r="D44" i="2"/>
  <c r="D42" i="2"/>
  <c r="D18" i="2"/>
  <c r="H11" i="2"/>
  <c r="H12" i="2"/>
  <c r="H41" i="2"/>
  <c r="H47" i="2" s="1"/>
  <c r="H28" i="2"/>
  <c r="F13" i="2"/>
  <c r="D13" i="2" s="1"/>
  <c r="H29" i="2"/>
  <c r="F29" i="2" s="1"/>
  <c r="H15" i="2"/>
  <c r="F15" i="2" s="1"/>
  <c r="D15" i="2" s="1"/>
  <c r="H30" i="2"/>
  <c r="F30" i="2" s="1"/>
  <c r="H16" i="2"/>
  <c r="F16" i="2" s="1"/>
  <c r="D16" i="2" s="1"/>
  <c r="H32" i="2"/>
  <c r="F32" i="2" s="1"/>
  <c r="E32" i="2" s="1"/>
  <c r="H43" i="2"/>
  <c r="F43" i="2" s="1"/>
  <c r="H19" i="2"/>
  <c r="F17" i="2"/>
  <c r="F28" i="2" l="1"/>
  <c r="F37" i="2" s="1"/>
  <c r="H37" i="2"/>
  <c r="E38" i="2"/>
  <c r="F11" i="2"/>
  <c r="H27" i="2"/>
  <c r="H48" i="2" s="1"/>
  <c r="E22" i="2"/>
  <c r="D22" i="2"/>
  <c r="F19" i="2"/>
  <c r="F12" i="2"/>
  <c r="E17" i="2"/>
  <c r="D17" i="2"/>
  <c r="F41" i="2"/>
  <c r="E41" i="2" s="1"/>
  <c r="E29" i="2"/>
  <c r="D29" i="2"/>
  <c r="E43" i="2"/>
  <c r="D43" i="2"/>
  <c r="E30" i="2"/>
  <c r="D30" i="2"/>
  <c r="D28" i="2"/>
  <c r="E16" i="2"/>
  <c r="E13" i="2"/>
  <c r="D32" i="2"/>
  <c r="E15" i="2"/>
  <c r="E28" i="2" l="1"/>
  <c r="E37" i="2" s="1"/>
  <c r="F27" i="2"/>
  <c r="E47" i="2"/>
  <c r="F47" i="2"/>
  <c r="F48" i="2" s="1"/>
  <c r="D37" i="2"/>
  <c r="D11" i="2"/>
  <c r="E11" i="2"/>
  <c r="D12" i="2"/>
  <c r="E12" i="2"/>
  <c r="D19" i="2"/>
  <c r="E19" i="2"/>
  <c r="D41" i="2"/>
  <c r="D47" i="2" s="1"/>
  <c r="E27" i="2" l="1"/>
  <c r="E48" i="2" s="1"/>
  <c r="D27" i="2"/>
  <c r="D48" i="2" s="1"/>
</calcChain>
</file>

<file path=xl/sharedStrings.xml><?xml version="1.0" encoding="utf-8"?>
<sst xmlns="http://schemas.openxmlformats.org/spreadsheetml/2006/main" count="536" uniqueCount="258">
  <si>
    <t>wykłady</t>
  </si>
  <si>
    <t>seminaria</t>
  </si>
  <si>
    <t>ćwiczenia</t>
  </si>
  <si>
    <t>ECTS</t>
  </si>
  <si>
    <t>forma zaliczenia</t>
  </si>
  <si>
    <t>koordynator zajęć/grupy zajęć</t>
  </si>
  <si>
    <t>w tym e-learning</t>
  </si>
  <si>
    <t>kategoria ćwiczeń</t>
  </si>
  <si>
    <t>łaczna liczba godzin w.</t>
  </si>
  <si>
    <t>łączna liczba godzin s.</t>
  </si>
  <si>
    <t>łaczna liczba godzin ćw.</t>
  </si>
  <si>
    <t>zajęcia/grupy zajęć</t>
  </si>
  <si>
    <t>xxx</t>
  </si>
  <si>
    <t>l.p.</t>
  </si>
  <si>
    <t>liczba godzin samodzielnej pracy studenta</t>
  </si>
  <si>
    <t>w tym metodą symulacji</t>
  </si>
  <si>
    <t>łączna liczba godzin zajęć</t>
  </si>
  <si>
    <t>zajęcia</t>
  </si>
  <si>
    <t xml:space="preserve">łączna liczba godzin 
</t>
  </si>
  <si>
    <t>w tym ECTS zajęć z bezpośrednim udziałem nauczycieli/ prowadzących zajęcia</t>
  </si>
  <si>
    <t>dane z kolumn:
7+8</t>
  </si>
  <si>
    <t>w tym online</t>
  </si>
  <si>
    <t>w tym ECTS 
zajęć z wykorzystaniem metod i technik kształcenia na odległość</t>
  </si>
  <si>
    <t>dane z kolumn: (10+11+13+14)x3:6</t>
  </si>
  <si>
    <t>dane z kolumn:
9+12+15</t>
  </si>
  <si>
    <t xml:space="preserve">dane z kolumn: 
[(9-11) + (12-14) + 15] x 3:6 </t>
  </si>
  <si>
    <t>Wydział: Medyczny</t>
  </si>
  <si>
    <t>semestr: I i II</t>
  </si>
  <si>
    <t xml:space="preserve">forma studiów: stacjonarne </t>
  </si>
  <si>
    <t>łączna liczba semestrów: 6</t>
  </si>
  <si>
    <t>poziom studiów: studia pierwszego stopnia</t>
  </si>
  <si>
    <t>A</t>
  </si>
  <si>
    <t>C</t>
  </si>
  <si>
    <t>Przysposobienie biblioteczne</t>
  </si>
  <si>
    <t>Inspektorat BHP</t>
  </si>
  <si>
    <t>Katedra i Zakład Anatomii Prawidłowej</t>
  </si>
  <si>
    <t>Zakład Immunobiologii</t>
  </si>
  <si>
    <t>Żurawski Jakub dr hab. n. o zdr.</t>
  </si>
  <si>
    <t>Rada Uczelniana Samorządu Studenckiego</t>
  </si>
  <si>
    <t>Katedra i Zakład Biologii Komórki</t>
  </si>
  <si>
    <t>Studium Języków Obcych</t>
  </si>
  <si>
    <t>Nowosadko Maria dr n. teol.</t>
  </si>
  <si>
    <t>Biblioteka Główna UMP</t>
  </si>
  <si>
    <t>Kotlarek-Naskręt Magdalena mgr</t>
  </si>
  <si>
    <t>Katedra Nauk Społecznych i Humanistycznych</t>
  </si>
  <si>
    <t>Katedra i Zakład Fizjologii</t>
  </si>
  <si>
    <t>Przybylski Janusz dr n. biol.</t>
  </si>
  <si>
    <t>Studium Wychowania Fizycznego i Sportu</t>
  </si>
  <si>
    <t>KIERUNEK STUDIÓW: BIOTECHNOLOGIA MEDYCZNA</t>
  </si>
  <si>
    <t>BHP</t>
  </si>
  <si>
    <t>Szkolenie z praw i obowiązków studenta</t>
  </si>
  <si>
    <t>Zakład Immunologii Nowotworów</t>
  </si>
  <si>
    <t>Mackiewicz Andrzej prof. dr hab. n.med.</t>
  </si>
  <si>
    <t>Radek Arkadiusz mgr</t>
  </si>
  <si>
    <t>Zakład Filozofii Medycyny i Bioetyki</t>
  </si>
  <si>
    <t>Zakład Optometrii</t>
  </si>
  <si>
    <t>Warchoł Wojciech dr hab. n. med.</t>
  </si>
  <si>
    <t>Jankowska Anna prof. dr hab. n.med.</t>
  </si>
  <si>
    <t>Katedra i Zakład Psychologii Klinicznej</t>
  </si>
  <si>
    <t>Mojs Ewa prof. dr hab. n. o zdr.</t>
  </si>
  <si>
    <t>Zakład Medycyny Środowiskowej</t>
  </si>
  <si>
    <t>Katedra i Zakład Chemii Nieorganicznej i Analitycznej</t>
  </si>
  <si>
    <t>Matysiak Jan prof. dr hab.</t>
  </si>
  <si>
    <t>Katedra i Zakład Chemii Organicznej</t>
  </si>
  <si>
    <t>Gzella Andrzej prof. dr hab.</t>
  </si>
  <si>
    <t>Klinika Hipertensjologii, Angiologii i Chorób Wewnętrznych</t>
  </si>
  <si>
    <t>Burchardt Paweł prof. dr hab. n.med.</t>
  </si>
  <si>
    <t>Katedra i Zakład Genetyki Medycznej</t>
  </si>
  <si>
    <t>Kuszel Łukasz dr n. med. biol. med.</t>
  </si>
  <si>
    <t>Katedra i Zakład Histologii i Embriologii</t>
  </si>
  <si>
    <t>Katedra i Zakład Medycyny Sądowej</t>
  </si>
  <si>
    <t>Lorkiewicz-Muszyńska Dorota dr n. biol.</t>
  </si>
  <si>
    <t>Katedra i Zakład Informatyki i Statystyki</t>
  </si>
  <si>
    <t>Katedra i Klinika Neurologii Wieku Rozwojowego</t>
  </si>
  <si>
    <t>Steinborn Barbara prof. dr hab. n. med.</t>
  </si>
  <si>
    <t>Zaliczenie</t>
  </si>
  <si>
    <t>Egzamin</t>
  </si>
  <si>
    <t>Jednostka Koordynująca</t>
  </si>
  <si>
    <t>Analiza publikacji naukowych* (Z,L)</t>
  </si>
  <si>
    <t>Parazytologia* (Z)</t>
  </si>
  <si>
    <t>Perspektywy antropologiczne w biotechnologii* (Z)</t>
  </si>
  <si>
    <t>Markery nowotworowe* (Z)</t>
  </si>
  <si>
    <t>Z semestr zimowy, L semestr letni</t>
  </si>
  <si>
    <t>Filozofia z elementami ewolucjonizmu* (L)</t>
  </si>
  <si>
    <t>Medyczna diagnostyka laboratoryjna* (L)</t>
  </si>
  <si>
    <t>Identyfikacja osobnicza w kryminalistyce* (L)</t>
  </si>
  <si>
    <t>Medyczne zastosowania kannabinoidów* (L)</t>
  </si>
  <si>
    <t>*przedmioty do wyboru (spośród "przedmiotów do wyboru studenci wybierają zajęcia za 16 punktów ECTS)</t>
  </si>
  <si>
    <t>Doraźna pomoc medyczna* (Z)</t>
  </si>
  <si>
    <t>Język niemiecki* (Z,L)</t>
  </si>
  <si>
    <t>Zakład Ratownictwa Medycznego</t>
  </si>
  <si>
    <t>Fakultety*</t>
  </si>
  <si>
    <t>Katedra i Zakład Genetyki i Mikrobiologii Farmaceutycznej</t>
  </si>
  <si>
    <t>Roszak Magdalena dr hab.n.med.</t>
  </si>
  <si>
    <t xml:space="preserve">prof. dr hab. n. med. Marzena Gajęcka </t>
  </si>
  <si>
    <t xml:space="preserve">Podlewski Roland dr n. hum. </t>
  </si>
  <si>
    <t>jednostka prowadząca</t>
  </si>
  <si>
    <t>B</t>
  </si>
  <si>
    <t>Katedra i Zakład Chemii Klinicznej i Diagnostyki Molekularnej</t>
  </si>
  <si>
    <t>Lisiak Natalia dr n. farm.</t>
  </si>
  <si>
    <t>Katedra i Zakład Biochemii Farmaceutycznej</t>
  </si>
  <si>
    <t>Paluszczak Jarosław dr hab. n. farm.</t>
  </si>
  <si>
    <t>Kaczmarek Mariusz dr hab. n. med.</t>
  </si>
  <si>
    <t>Katedra i Zakład Technologii Chemicznej Środków Leczniczych</t>
  </si>
  <si>
    <t>Kontrola jakosci badań* (Z)</t>
  </si>
  <si>
    <t>Kaczmarek Mariusz dr hab.n.med</t>
  </si>
  <si>
    <t>Katedra i Zakład Farmacji Fizycznej i Farmakokinetyki</t>
  </si>
  <si>
    <t>Nanotechnologia* (Z)</t>
  </si>
  <si>
    <t>Wierzchowski Marcin dr hab. n. farm.</t>
  </si>
  <si>
    <t>Patomorfologia* (Z)</t>
  </si>
  <si>
    <t>Zakład Patomorfologii Klinicznej</t>
  </si>
  <si>
    <t>Kurzawa Paweł dr n. med.</t>
  </si>
  <si>
    <t>Redakcja prac dyplomowych* (L)</t>
  </si>
  <si>
    <t>dr hab. n. med. Andrusiewicz Mirosław</t>
  </si>
  <si>
    <t>Praktyki wakacyjne*</t>
  </si>
  <si>
    <t xml:space="preserve">Przybyła Anna dr n.med. </t>
  </si>
  <si>
    <t>Zakład Histologii i Embriologii</t>
  </si>
  <si>
    <t>prof. dr hab. n.med. Ruciński Marcin</t>
  </si>
  <si>
    <t>Techniki obrazowania* (L)</t>
  </si>
  <si>
    <t>Katedra i Zakład Elektroradiologii</t>
  </si>
  <si>
    <t>dr n. med. Zwierzchowski Grzegorz</t>
  </si>
  <si>
    <t>Nutrigenomika* (Z)</t>
  </si>
  <si>
    <t>Podstawy badań klinicznych* (Z)</t>
  </si>
  <si>
    <t>prof. dr hab. n.med. Burchardt Paweł</t>
  </si>
  <si>
    <t>Transplantologia* (L)</t>
  </si>
  <si>
    <t>Klinika Chirurgii Ogólnej i Transplantacyjnej</t>
  </si>
  <si>
    <t>prof. dr hab. Karczewski Marek</t>
  </si>
  <si>
    <t>semestr: V i VI</t>
  </si>
  <si>
    <t>Tykarska Ewa dr hab. n. farm.</t>
  </si>
  <si>
    <t>dr hab. n. med. Dams-Kozłowska Hanna</t>
  </si>
  <si>
    <t>Rubiś Błażej prof. dr hab.</t>
  </si>
  <si>
    <t>Katedra i Zakład Farmakoekonomiki i Farmacji Społecznej</t>
  </si>
  <si>
    <t>Kus Krzysztof dr hab. n. farm.</t>
  </si>
  <si>
    <t>dr n. med. Przybyła Anna</t>
  </si>
  <si>
    <t>dr n. med. Florczak Anna</t>
  </si>
  <si>
    <t>Komercjalizacja wyników badań *(Z)</t>
  </si>
  <si>
    <t>Dutkiewicz Zbigniew dr n. chem.</t>
  </si>
  <si>
    <t>Kazimierczak Urszula dr n. med.</t>
  </si>
  <si>
    <t>Techniki wspomaganego rozrodu* (Z)</t>
  </si>
  <si>
    <t>Pawelczyk Leszek prof. dr hab.</t>
  </si>
  <si>
    <t>Zwierzęta laboratoryjne* (Z)</t>
  </si>
  <si>
    <t>Medycyna regeneracyjna* (Z)</t>
  </si>
  <si>
    <t>Zakład Patofizjologii Starzenia i Chorób Cywilizacyjnych</t>
  </si>
  <si>
    <t>Mikuła-Pietrasik Justyna dr hab. n. o zdr.</t>
  </si>
  <si>
    <t>Jacek Mackiewicz prof. dr hab.</t>
  </si>
  <si>
    <t>Klinka Onkologii Klinicznej i Doświadczalnej</t>
  </si>
  <si>
    <t>dr Koczorowski Tomasz</t>
  </si>
  <si>
    <t>dr hab.. Maria Wołuń-Cholewa</t>
  </si>
  <si>
    <t>dr hab. n.med. Mirosław Andrusiewicz</t>
  </si>
  <si>
    <t>Sroka Alicja dr n. med.</t>
  </si>
  <si>
    <t>dr Joanna Bartkowiak-Wieczorek</t>
  </si>
  <si>
    <t>dr Izabela Rzymska</t>
  </si>
  <si>
    <t>Kat. i Zakł. Mikrobiologii Lekarskiej</t>
  </si>
  <si>
    <t>dr Izabela Chudzicka-Strugała</t>
  </si>
  <si>
    <t>Katedra i Zakład Kosmetologii Praktycznej i Profilaktyki Chorób Skóry</t>
  </si>
  <si>
    <t>rok studiów: I, rok akad. 2022/2023</t>
  </si>
  <si>
    <t>*przedmioty do wyboru (spośród "przedmiotów do wyboru studenci wybierają zajęcia za 20 punktów ECTS</t>
  </si>
  <si>
    <t>Seminarium licencjackie *(Z,L)</t>
  </si>
  <si>
    <t>Przygotowanie pracy licencjackiej i egzamin licencjacki *</t>
  </si>
  <si>
    <t>*przedmioty do wyboru (spośród "przedmiotów do wyboru studenci wybierają zajęcia za 8 punktów ECTS + 2ECTS seminarium+8ECTS przygotowanie pracy)</t>
  </si>
  <si>
    <r>
      <t xml:space="preserve">RAMOWY PLAN STUDIÓW </t>
    </r>
    <r>
      <rPr>
        <b/>
        <sz val="14"/>
        <color rgb="FFFF0000"/>
        <rFont val="Calibri"/>
        <family val="2"/>
        <charset val="238"/>
        <scheme val="minor"/>
      </rPr>
      <t xml:space="preserve">  </t>
    </r>
  </si>
  <si>
    <t xml:space="preserve">RAMOWY PLAN STUDIÓW </t>
  </si>
  <si>
    <t>RAMOWY PLAN STUDIÓW</t>
  </si>
  <si>
    <t xml:space="preserve">Biokrystalografia </t>
  </si>
  <si>
    <t xml:space="preserve">Bionanotechnologia </t>
  </si>
  <si>
    <t>Diagnostyka molekularna</t>
  </si>
  <si>
    <t xml:space="preserve">Inżynieria genetyczna </t>
  </si>
  <si>
    <t xml:space="preserve">Komputerowe modelowanie struktur </t>
  </si>
  <si>
    <t xml:space="preserve">Kultury tkankowe i komórkowe roślinne </t>
  </si>
  <si>
    <t xml:space="preserve">Kultury tkankowe i komórkowe zwierzęce </t>
  </si>
  <si>
    <t xml:space="preserve">Ekonomika produktu biotechnologicznego*(Z) </t>
  </si>
  <si>
    <t xml:space="preserve">Farmakogenetyka </t>
  </si>
  <si>
    <t xml:space="preserve">Biologia nowotworów </t>
  </si>
  <si>
    <t xml:space="preserve">Komórki macierzyste </t>
  </si>
  <si>
    <t>Proteomika</t>
  </si>
  <si>
    <t xml:space="preserve">Wirusologia molekularna </t>
  </si>
  <si>
    <t xml:space="preserve">Terapia genowa </t>
  </si>
  <si>
    <t>RAZEM 5 SEMESTR</t>
  </si>
  <si>
    <t>RAZEM 6 SEMESTR</t>
  </si>
  <si>
    <t>RAZEM PDW</t>
  </si>
  <si>
    <t>RAZEM III ROK</t>
  </si>
  <si>
    <t>RAZEM 3 SEMESTR</t>
  </si>
  <si>
    <t>Seminarium licencjackie* (L)</t>
  </si>
  <si>
    <t xml:space="preserve">Biochemia </t>
  </si>
  <si>
    <t xml:space="preserve">Biologia molekularna </t>
  </si>
  <si>
    <t xml:space="preserve">Biostatystyka </t>
  </si>
  <si>
    <t>Immunologia</t>
  </si>
  <si>
    <t xml:space="preserve">Mikrobiologia przemysłowa </t>
  </si>
  <si>
    <t xml:space="preserve">Ochrona Własności Intelektualnej </t>
  </si>
  <si>
    <t xml:space="preserve">Onkologia </t>
  </si>
  <si>
    <t xml:space="preserve">Prawne i społeczne aspekty biotechnologii medycznej </t>
  </si>
  <si>
    <t xml:space="preserve">Wirusologia ogólna </t>
  </si>
  <si>
    <t xml:space="preserve">Język angielski </t>
  </si>
  <si>
    <t xml:space="preserve">Biochemia kliniczna </t>
  </si>
  <si>
    <t xml:space="preserve">Chemia fizyczna </t>
  </si>
  <si>
    <t xml:space="preserve">Enzymologia </t>
  </si>
  <si>
    <t xml:space="preserve">Genetyka kliniczna </t>
  </si>
  <si>
    <t xml:space="preserve">Inżynieria bioprocesowa </t>
  </si>
  <si>
    <t xml:space="preserve">Metodologia badań naukowych </t>
  </si>
  <si>
    <t xml:space="preserve">Organizmy modelowe w biotechnologii </t>
  </si>
  <si>
    <t xml:space="preserve">Biomateriały w medycynie </t>
  </si>
  <si>
    <t xml:space="preserve">Mikromacierze w diagnostyce genetycznej </t>
  </si>
  <si>
    <t>RAZEM 4 SEMESTR</t>
  </si>
  <si>
    <t>RAZEM II ROK</t>
  </si>
  <si>
    <t>RAZEM I ROK</t>
  </si>
  <si>
    <t>RAZEM 1 SEMESTR</t>
  </si>
  <si>
    <t>RAZEM 2 SEMESTR</t>
  </si>
  <si>
    <t xml:space="preserve">Anatomia człowieka </t>
  </si>
  <si>
    <t xml:space="preserve">Biofizyka </t>
  </si>
  <si>
    <t xml:space="preserve">Biologiczne bazy danych </t>
  </si>
  <si>
    <t xml:space="preserve">Biologiczne podstawy zachowania </t>
  </si>
  <si>
    <t xml:space="preserve">Chemia nieorganiczna </t>
  </si>
  <si>
    <t xml:space="preserve">Genetyka ogólna </t>
  </si>
  <si>
    <t xml:space="preserve">Histologia z embriologią </t>
  </si>
  <si>
    <t xml:space="preserve">Fizjologia i patofizjologia </t>
  </si>
  <si>
    <t xml:space="preserve">Techniki Laboratoryjne </t>
  </si>
  <si>
    <t xml:space="preserve">Zastosowania biotechnologii </t>
  </si>
  <si>
    <t>Wychowanie fizyczne</t>
  </si>
  <si>
    <t>Język angielski</t>
  </si>
  <si>
    <t xml:space="preserve">Bioetyka </t>
  </si>
  <si>
    <t xml:space="preserve">Biologia komórki </t>
  </si>
  <si>
    <t xml:space="preserve">Biotechnologia w ochronie środowiska </t>
  </si>
  <si>
    <t xml:space="preserve">Chemia organiczna </t>
  </si>
  <si>
    <t xml:space="preserve">Matematyka ze statystyką </t>
  </si>
  <si>
    <t xml:space="preserve">Mikrobiologia </t>
  </si>
  <si>
    <t xml:space="preserve">Obliczenia biochemiczne </t>
  </si>
  <si>
    <t xml:space="preserve">Wychowanie fizyczne </t>
  </si>
  <si>
    <t>obowiązujący od naboru w r.a.: 2022/2023</t>
  </si>
  <si>
    <t>nabór w r.a.: 2022/2023</t>
  </si>
  <si>
    <t>dr hab.. Karolina Sterzyńska</t>
  </si>
  <si>
    <t>Paweł Czudaj</t>
  </si>
  <si>
    <t xml:space="preserve">Choroby cywilizacyjne </t>
  </si>
  <si>
    <t xml:space="preserve"> dr hab. Magdalena Roszak</t>
  </si>
  <si>
    <t>prof..dr hab.. Dariusz Iżycki</t>
  </si>
  <si>
    <t>prof.. Dr hab.. Andrzej Mackiewicz</t>
  </si>
  <si>
    <t>Kikowska Małgorzata dr hab.</t>
  </si>
  <si>
    <t>Szczerba Anna dr hab. n.med.</t>
  </si>
  <si>
    <t>dr Skibińska Izabela</t>
  </si>
  <si>
    <t xml:space="preserve"> dr Tokłowicz Małgorzata</t>
  </si>
  <si>
    <t>Zaklad Diagnostyki i Leczenia Niepłodności</t>
  </si>
  <si>
    <t>dr Agnieszka Żok</t>
  </si>
  <si>
    <t>dr Justyna Czekajewska</t>
  </si>
  <si>
    <t>dr Marta Machnik</t>
  </si>
  <si>
    <t>Przygotowanie publikacji naukowych* ( L)</t>
  </si>
  <si>
    <t>Zakład Medydcny Środowiskowej</t>
  </si>
  <si>
    <t>Biotechnologia w chorobach zakaźnych * (Z)</t>
  </si>
  <si>
    <t>rok studiów: II</t>
  </si>
  <si>
    <t>rok studiów: III</t>
  </si>
  <si>
    <t>dr Urszula Kazimierczak</t>
  </si>
  <si>
    <t>dr Anna Siemiątkowska</t>
  </si>
  <si>
    <t>prof.. dr hab.. Anna Jankowska</t>
  </si>
  <si>
    <t>prof.. Dr hab.. Anna Jankowska</t>
  </si>
  <si>
    <t>elearning na stałe</t>
  </si>
  <si>
    <t>Dams-Kozłowska Hanna prof. dr hab.n.med.</t>
  </si>
  <si>
    <t>Domaradzki Jan dr hab. n. hum. prof. UMP</t>
  </si>
  <si>
    <t>prof. dr hab. Mirosław Andrusiewicz</t>
  </si>
  <si>
    <t xml:space="preserve">Rzymski Piotr prof. dr hab.n.med. </t>
  </si>
  <si>
    <t>prof. dr hab. Piotr Rzymski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</si>
</sst>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horizontal="center"/>
    </xf>
    <xf numFmtId="0" fontId="0" fillId="0" borderId="0" xfId="0" applyNumberFormat="1"/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5" xfId="0" applyNumberFormat="1" applyFont="1" applyFill="1" applyBorder="1" applyAlignment="1">
      <alignment horizontal="center" vertical="center" wrapText="1"/>
    </xf>
    <xf numFmtId="0" fontId="11" fillId="4" borderId="46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2" fillId="4" borderId="22" xfId="0" applyNumberFormat="1" applyFont="1" applyFill="1" applyBorder="1" applyAlignment="1">
      <alignment horizontal="center" vertical="center" wrapText="1"/>
    </xf>
    <xf numFmtId="0" fontId="12" fillId="4" borderId="30" xfId="0" applyNumberFormat="1" applyFont="1" applyFill="1" applyBorder="1" applyAlignment="1">
      <alignment horizontal="center" vertical="center" wrapText="1"/>
    </xf>
    <xf numFmtId="0" fontId="12" fillId="4" borderId="37" xfId="0" applyNumberFormat="1" applyFont="1" applyFill="1" applyBorder="1" applyAlignment="1">
      <alignment horizontal="center" vertical="center" wrapText="1"/>
    </xf>
    <xf numFmtId="0" fontId="12" fillId="4" borderId="2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6" fillId="3" borderId="11" xfId="0" applyFont="1" applyFill="1" applyBorder="1" applyAlignment="1">
      <alignment horizontal="center"/>
    </xf>
    <xf numFmtId="0" fontId="1" fillId="0" borderId="0" xfId="0" applyFont="1"/>
    <xf numFmtId="0" fontId="6" fillId="3" borderId="1" xfId="0" applyFont="1" applyFill="1" applyBorder="1"/>
    <xf numFmtId="0" fontId="3" fillId="0" borderId="40" xfId="0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wrapText="1"/>
    </xf>
    <xf numFmtId="2" fontId="16" fillId="0" borderId="8" xfId="0" applyNumberFormat="1" applyFont="1" applyFill="1" applyBorder="1" applyAlignment="1">
      <alignment horizontal="center" wrapText="1"/>
    </xf>
    <xf numFmtId="2" fontId="16" fillId="0" borderId="17" xfId="1" applyNumberFormat="1" applyFont="1" applyFill="1" applyBorder="1" applyAlignment="1">
      <alignment horizontal="center" wrapText="1"/>
    </xf>
    <xf numFmtId="0" fontId="16" fillId="0" borderId="18" xfId="0" applyNumberFormat="1" applyFont="1" applyFill="1" applyBorder="1" applyAlignment="1">
      <alignment horizontal="center" wrapText="1"/>
    </xf>
    <xf numFmtId="0" fontId="16" fillId="0" borderId="19" xfId="0" applyNumberFormat="1" applyFont="1" applyFill="1" applyBorder="1" applyAlignment="1">
      <alignment horizontal="center" wrapText="1"/>
    </xf>
    <xf numFmtId="0" fontId="16" fillId="0" borderId="16" xfId="0" applyNumberFormat="1" applyFont="1" applyFill="1" applyBorder="1" applyAlignment="1">
      <alignment horizontal="center" wrapText="1"/>
    </xf>
    <xf numFmtId="0" fontId="16" fillId="0" borderId="1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/>
    </xf>
    <xf numFmtId="0" fontId="16" fillId="0" borderId="19" xfId="0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0" fillId="0" borderId="0" xfId="0" applyFill="1"/>
    <xf numFmtId="0" fontId="16" fillId="0" borderId="6" xfId="0" applyNumberFormat="1" applyFont="1" applyFill="1" applyBorder="1" applyAlignment="1">
      <alignment horizontal="center" vertical="center"/>
    </xf>
    <xf numFmtId="2" fontId="16" fillId="0" borderId="8" xfId="0" applyNumberFormat="1" applyFont="1" applyFill="1" applyBorder="1" applyAlignment="1">
      <alignment horizontal="center" vertical="center" wrapText="1"/>
    </xf>
    <xf numFmtId="2" fontId="16" fillId="0" borderId="17" xfId="1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/>
    <xf numFmtId="0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0" borderId="25" xfId="0" applyFont="1" applyFill="1" applyBorder="1" applyAlignment="1">
      <alignment horizontal="left" wrapText="1"/>
    </xf>
    <xf numFmtId="0" fontId="13" fillId="0" borderId="38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3" fillId="2" borderId="26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6" fillId="0" borderId="24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vertical="center"/>
    </xf>
    <xf numFmtId="0" fontId="16" fillId="0" borderId="24" xfId="0" applyFont="1" applyFill="1" applyBorder="1" applyAlignment="1">
      <alignment vertical="center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46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13" fillId="0" borderId="24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vertical="center" wrapText="1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6" fillId="3" borderId="53" xfId="0" applyFont="1" applyFill="1" applyBorder="1"/>
    <xf numFmtId="0" fontId="3" fillId="2" borderId="26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22" fillId="0" borderId="1" xfId="0" applyFont="1" applyFill="1" applyBorder="1"/>
    <xf numFmtId="0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0" xfId="0" applyFill="1" applyBorder="1"/>
    <xf numFmtId="0" fontId="0" fillId="0" borderId="1" xfId="0" applyNumberFormat="1" applyFill="1" applyBorder="1"/>
    <xf numFmtId="0" fontId="15" fillId="0" borderId="0" xfId="0" applyFont="1" applyFill="1"/>
    <xf numFmtId="0" fontId="3" fillId="0" borderId="0" xfId="0" applyFont="1" applyAlignment="1">
      <alignment horizontal="left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2" fillId="0" borderId="4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horizontal="center" vertical="center"/>
    </xf>
    <xf numFmtId="2" fontId="20" fillId="0" borderId="8" xfId="0" applyNumberFormat="1" applyFont="1" applyFill="1" applyBorder="1" applyAlignment="1">
      <alignment horizontal="center" vertical="center" wrapText="1"/>
    </xf>
    <xf numFmtId="2" fontId="20" fillId="0" borderId="17" xfId="1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left"/>
    </xf>
    <xf numFmtId="0" fontId="6" fillId="0" borderId="26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53" xfId="0" applyFont="1" applyFill="1" applyBorder="1"/>
    <xf numFmtId="0" fontId="3" fillId="0" borderId="26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13" fillId="0" borderId="38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/>
    </xf>
    <xf numFmtId="0" fontId="13" fillId="2" borderId="14" xfId="0" applyFont="1" applyFill="1" applyBorder="1" applyAlignment="1">
      <alignment horizontal="left"/>
    </xf>
    <xf numFmtId="0" fontId="11" fillId="0" borderId="1" xfId="0" applyFont="1" applyFill="1" applyBorder="1"/>
    <xf numFmtId="0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0" xfId="0" applyFont="1" applyFill="1"/>
    <xf numFmtId="0" fontId="13" fillId="0" borderId="0" xfId="0" applyFont="1" applyFill="1" applyAlignment="1">
      <alignment wrapText="1"/>
    </xf>
    <xf numFmtId="0" fontId="0" fillId="0" borderId="1" xfId="0" applyFill="1" applyBorder="1"/>
    <xf numFmtId="0" fontId="0" fillId="0" borderId="1" xfId="0" applyNumberFormat="1" applyFill="1" applyBorder="1" applyAlignment="1">
      <alignment horizontal="center"/>
    </xf>
    <xf numFmtId="2" fontId="6" fillId="3" borderId="26" xfId="0" applyNumberFormat="1" applyFont="1" applyFill="1" applyBorder="1" applyAlignment="1">
      <alignment horizontal="center"/>
    </xf>
    <xf numFmtId="0" fontId="6" fillId="3" borderId="55" xfId="0" applyNumberFormat="1" applyFont="1" applyFill="1" applyBorder="1" applyAlignment="1">
      <alignment horizontal="center"/>
    </xf>
    <xf numFmtId="0" fontId="19" fillId="3" borderId="26" xfId="0" applyFont="1" applyFill="1" applyBorder="1"/>
    <xf numFmtId="0" fontId="19" fillId="3" borderId="11" xfId="0" applyFont="1" applyFill="1" applyBorder="1"/>
    <xf numFmtId="0" fontId="0" fillId="3" borderId="56" xfId="0" applyFill="1" applyBorder="1"/>
    <xf numFmtId="0" fontId="0" fillId="3" borderId="10" xfId="0" applyFill="1" applyBorder="1"/>
    <xf numFmtId="0" fontId="0" fillId="3" borderId="9" xfId="0" applyFill="1" applyBorder="1"/>
    <xf numFmtId="0" fontId="6" fillId="0" borderId="57" xfId="0" applyNumberFormat="1" applyFont="1" applyFill="1" applyBorder="1" applyAlignment="1">
      <alignment horizontal="center"/>
    </xf>
    <xf numFmtId="2" fontId="6" fillId="0" borderId="28" xfId="0" applyNumberFormat="1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2" fontId="6" fillId="0" borderId="26" xfId="0" applyNumberFormat="1" applyFont="1" applyFill="1" applyBorder="1" applyAlignment="1">
      <alignment horizontal="center"/>
    </xf>
    <xf numFmtId="4" fontId="6" fillId="3" borderId="26" xfId="0" applyNumberFormat="1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9" fillId="2" borderId="0" xfId="0" applyFont="1" applyFill="1"/>
    <xf numFmtId="0" fontId="13" fillId="0" borderId="14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24" fillId="0" borderId="25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 wrapText="1"/>
    </xf>
    <xf numFmtId="0" fontId="24" fillId="0" borderId="7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wrapText="1"/>
    </xf>
    <xf numFmtId="0" fontId="24" fillId="0" borderId="25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left" wrapText="1"/>
    </xf>
    <xf numFmtId="0" fontId="16" fillId="0" borderId="8" xfId="0" applyNumberFormat="1" applyFont="1" applyFill="1" applyBorder="1" applyAlignment="1">
      <alignment horizontal="center"/>
    </xf>
    <xf numFmtId="0" fontId="16" fillId="0" borderId="22" xfId="0" applyNumberFormat="1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left" wrapText="1"/>
    </xf>
    <xf numFmtId="0" fontId="14" fillId="0" borderId="25" xfId="0" applyFont="1" applyFill="1" applyBorder="1" applyAlignment="1">
      <alignment horizontal="left" wrapText="1"/>
    </xf>
    <xf numFmtId="0" fontId="24" fillId="0" borderId="1" xfId="0" applyFont="1" applyFill="1" applyBorder="1"/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left" wrapText="1"/>
    </xf>
    <xf numFmtId="0" fontId="24" fillId="2" borderId="7" xfId="0" applyFont="1" applyFill="1" applyBorder="1" applyAlignment="1">
      <alignment horizontal="left"/>
    </xf>
    <xf numFmtId="0" fontId="3" fillId="2" borderId="4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6" fillId="2" borderId="6" xfId="0" applyNumberFormat="1" applyFont="1" applyFill="1" applyBorder="1" applyAlignment="1">
      <alignment horizontal="center" wrapText="1"/>
    </xf>
    <xf numFmtId="2" fontId="16" fillId="2" borderId="8" xfId="0" applyNumberFormat="1" applyFont="1" applyFill="1" applyBorder="1" applyAlignment="1">
      <alignment horizontal="center" wrapText="1"/>
    </xf>
    <xf numFmtId="2" fontId="16" fillId="2" borderId="17" xfId="1" applyNumberFormat="1" applyFont="1" applyFill="1" applyBorder="1" applyAlignment="1">
      <alignment horizontal="center" wrapText="1"/>
    </xf>
    <xf numFmtId="0" fontId="16" fillId="2" borderId="18" xfId="0" applyNumberFormat="1" applyFont="1" applyFill="1" applyBorder="1" applyAlignment="1">
      <alignment horizontal="center" wrapText="1"/>
    </xf>
    <xf numFmtId="0" fontId="16" fillId="2" borderId="19" xfId="0" applyNumberFormat="1" applyFont="1" applyFill="1" applyBorder="1" applyAlignment="1">
      <alignment horizontal="center" wrapText="1"/>
    </xf>
    <xf numFmtId="0" fontId="16" fillId="2" borderId="16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left" vertical="center" wrapText="1"/>
    </xf>
    <xf numFmtId="1" fontId="6" fillId="3" borderId="26" xfId="0" applyNumberFormat="1" applyFont="1" applyFill="1" applyBorder="1" applyAlignment="1">
      <alignment horizontal="center"/>
    </xf>
    <xf numFmtId="0" fontId="26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vertical="center" wrapText="1"/>
    </xf>
    <xf numFmtId="0" fontId="28" fillId="0" borderId="6" xfId="0" applyNumberFormat="1" applyFont="1" applyFill="1" applyBorder="1" applyAlignment="1">
      <alignment horizontal="center" vertical="center"/>
    </xf>
    <xf numFmtId="2" fontId="28" fillId="0" borderId="8" xfId="0" applyNumberFormat="1" applyFont="1" applyFill="1" applyBorder="1" applyAlignment="1">
      <alignment horizontal="center" vertical="center" wrapText="1"/>
    </xf>
    <xf numFmtId="2" fontId="28" fillId="0" borderId="17" xfId="1" applyNumberFormat="1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left" wrapText="1"/>
    </xf>
    <xf numFmtId="0" fontId="30" fillId="0" borderId="7" xfId="0" applyFont="1" applyFill="1" applyBorder="1" applyAlignment="1">
      <alignment horizontal="left"/>
    </xf>
    <xf numFmtId="0" fontId="0" fillId="0" borderId="0" xfId="0" applyFont="1" applyFill="1"/>
    <xf numFmtId="0" fontId="31" fillId="0" borderId="0" xfId="0" applyFont="1" applyFill="1" applyAlignment="1">
      <alignment horizontal="center" vertical="center"/>
    </xf>
    <xf numFmtId="0" fontId="13" fillId="2" borderId="14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/>
    <xf numFmtId="0" fontId="20" fillId="0" borderId="1" xfId="0" applyNumberFormat="1" applyFont="1" applyFill="1" applyBorder="1" applyAlignment="1">
      <alignment horizontal="center"/>
    </xf>
    <xf numFmtId="0" fontId="20" fillId="0" borderId="18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wrapText="1"/>
    </xf>
    <xf numFmtId="0" fontId="14" fillId="0" borderId="0" xfId="0" applyFont="1" applyFill="1" applyBorder="1"/>
    <xf numFmtId="0" fontId="20" fillId="0" borderId="1" xfId="0" applyNumberFormat="1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right"/>
    </xf>
    <xf numFmtId="0" fontId="6" fillId="3" borderId="32" xfId="0" applyFont="1" applyFill="1" applyBorder="1" applyAlignment="1">
      <alignment horizontal="right"/>
    </xf>
    <xf numFmtId="0" fontId="0" fillId="2" borderId="5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4" fillId="4" borderId="61" xfId="0" applyFont="1" applyFill="1" applyBorder="1" applyAlignment="1">
      <alignment horizontal="left" vertical="center" wrapText="1"/>
    </xf>
    <xf numFmtId="0" fontId="14" fillId="4" borderId="62" xfId="0" applyFont="1" applyFill="1" applyBorder="1" applyAlignment="1">
      <alignment horizontal="left" vertical="center" wrapText="1"/>
    </xf>
    <xf numFmtId="0" fontId="11" fillId="4" borderId="4" xfId="0" applyNumberFormat="1" applyFont="1" applyFill="1" applyBorder="1" applyAlignment="1">
      <alignment horizontal="center" vertical="center" wrapText="1"/>
    </xf>
    <xf numFmtId="0" fontId="11" fillId="4" borderId="22" xfId="0" applyNumberFormat="1" applyFont="1" applyFill="1" applyBorder="1" applyAlignment="1">
      <alignment horizontal="center" vertical="center" wrapText="1"/>
    </xf>
    <xf numFmtId="0" fontId="11" fillId="4" borderId="46" xfId="0" applyNumberFormat="1" applyFont="1" applyFill="1" applyBorder="1" applyAlignment="1">
      <alignment horizontal="center" vertical="center" wrapText="1"/>
    </xf>
    <xf numFmtId="0" fontId="11" fillId="4" borderId="37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1" fillId="4" borderId="60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11" fillId="4" borderId="51" xfId="0" applyNumberFormat="1" applyFont="1" applyFill="1" applyBorder="1" applyAlignment="1">
      <alignment horizontal="center" vertical="center" wrapText="1"/>
    </xf>
    <xf numFmtId="0" fontId="11" fillId="4" borderId="52" xfId="0" applyNumberFormat="1" applyFont="1" applyFill="1" applyBorder="1" applyAlignment="1">
      <alignment horizontal="center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1" fillId="4" borderId="21" xfId="0" applyNumberFormat="1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28" xfId="0" applyNumberFormat="1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3" fillId="0" borderId="34" xfId="0" applyFont="1" applyBorder="1" applyAlignment="1">
      <alignment horizontal="left" wrapText="1"/>
    </xf>
    <xf numFmtId="0" fontId="13" fillId="0" borderId="33" xfId="0" applyFont="1" applyBorder="1" applyAlignment="1">
      <alignment horizontal="left" wrapText="1"/>
    </xf>
    <xf numFmtId="0" fontId="13" fillId="0" borderId="35" xfId="0" applyFont="1" applyBorder="1" applyAlignment="1">
      <alignment horizontal="left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3" fillId="3" borderId="47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3" fillId="3" borderId="4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27" xfId="0" applyNumberFormat="1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49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left" vertical="center" wrapText="1"/>
    </xf>
    <xf numFmtId="0" fontId="12" fillId="4" borderId="41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0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right"/>
    </xf>
    <xf numFmtId="0" fontId="6" fillId="0" borderId="32" xfId="0" applyFont="1" applyFill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24" fillId="0" borderId="15" xfId="0" applyFont="1" applyFill="1" applyBorder="1" applyAlignment="1">
      <alignment horizontal="left"/>
    </xf>
    <xf numFmtId="0" fontId="24" fillId="0" borderId="31" xfId="0" applyFont="1" applyFill="1" applyBorder="1" applyAlignment="1">
      <alignment horizontal="left"/>
    </xf>
    <xf numFmtId="0" fontId="24" fillId="0" borderId="36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4" fillId="0" borderId="34" xfId="0" applyFont="1" applyBorder="1" applyAlignment="1">
      <alignment horizontal="left" wrapText="1"/>
    </xf>
    <xf numFmtId="0" fontId="24" fillId="0" borderId="33" xfId="0" applyFont="1" applyBorder="1" applyAlignment="1">
      <alignment horizontal="left" wrapText="1"/>
    </xf>
    <xf numFmtId="0" fontId="24" fillId="0" borderId="35" xfId="0" applyFont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opLeftCell="A43" zoomScale="80" zoomScaleNormal="80" workbookViewId="0">
      <selection activeCell="E10" sqref="E1:E1048576"/>
    </sheetView>
  </sheetViews>
  <sheetFormatPr defaultColWidth="9.140625" defaultRowHeight="15" x14ac:dyDescent="0.25"/>
  <cols>
    <col min="1" max="1" width="4.5703125" style="34" customWidth="1"/>
    <col min="2" max="2" width="40.7109375" style="16" customWidth="1"/>
    <col min="3" max="16" width="10.7109375" style="7" customWidth="1"/>
    <col min="17" max="17" width="10.7109375" customWidth="1"/>
    <col min="18" max="18" width="19.28515625" style="18" customWidth="1"/>
    <col min="19" max="19" width="19.28515625" style="59" hidden="1" customWidth="1"/>
    <col min="20" max="20" width="26.7109375" style="59" hidden="1" customWidth="1"/>
    <col min="21" max="21" width="14" style="148" customWidth="1"/>
    <col min="22" max="22" width="9.140625" style="148" customWidth="1"/>
  </cols>
  <sheetData>
    <row r="1" spans="1:22" ht="30" customHeight="1" thickTop="1" thickBot="1" x14ac:dyDescent="0.35">
      <c r="A1" s="265" t="s">
        <v>160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7"/>
    </row>
    <row r="2" spans="1:22" ht="30.75" customHeight="1" x14ac:dyDescent="0.3">
      <c r="A2" s="268" t="s">
        <v>48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70"/>
    </row>
    <row r="3" spans="1:22" ht="30" customHeight="1" thickBot="1" x14ac:dyDescent="0.35">
      <c r="A3" s="236" t="s">
        <v>26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8"/>
    </row>
    <row r="4" spans="1:22" ht="30.75" customHeight="1" x14ac:dyDescent="0.25">
      <c r="A4" s="239" t="s">
        <v>155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7" t="s">
        <v>27</v>
      </c>
      <c r="M4" s="247"/>
      <c r="N4" s="247"/>
      <c r="O4" s="247"/>
      <c r="P4" s="247"/>
      <c r="Q4" s="247"/>
      <c r="R4" s="272" t="s">
        <v>227</v>
      </c>
      <c r="S4" s="273"/>
      <c r="T4" s="274"/>
    </row>
    <row r="5" spans="1:22" ht="30" customHeight="1" thickBot="1" x14ac:dyDescent="0.3">
      <c r="A5" s="271" t="s">
        <v>30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 t="s">
        <v>28</v>
      </c>
      <c r="M5" s="248"/>
      <c r="N5" s="248"/>
      <c r="O5" s="248"/>
      <c r="P5" s="248"/>
      <c r="Q5" s="248"/>
      <c r="R5" s="244" t="s">
        <v>29</v>
      </c>
      <c r="S5" s="245"/>
      <c r="T5" s="246"/>
    </row>
    <row r="6" spans="1:22" ht="15.75" customHeight="1" x14ac:dyDescent="0.25">
      <c r="A6" s="275" t="s">
        <v>13</v>
      </c>
      <c r="B6" s="278" t="s">
        <v>11</v>
      </c>
      <c r="C6" s="254" t="s">
        <v>3</v>
      </c>
      <c r="D6" s="255"/>
      <c r="E6" s="256"/>
      <c r="F6" s="281" t="s">
        <v>18</v>
      </c>
      <c r="G6" s="281" t="s">
        <v>14</v>
      </c>
      <c r="H6" s="251" t="s">
        <v>17</v>
      </c>
      <c r="I6" s="252"/>
      <c r="J6" s="252"/>
      <c r="K6" s="252"/>
      <c r="L6" s="252"/>
      <c r="M6" s="252"/>
      <c r="N6" s="252"/>
      <c r="O6" s="252"/>
      <c r="P6" s="252"/>
      <c r="Q6" s="253"/>
      <c r="R6" s="284" t="s">
        <v>4</v>
      </c>
      <c r="S6" s="287" t="s">
        <v>77</v>
      </c>
      <c r="T6" s="290" t="s">
        <v>5</v>
      </c>
    </row>
    <row r="7" spans="1:22" ht="36" customHeight="1" x14ac:dyDescent="0.25">
      <c r="A7" s="276"/>
      <c r="B7" s="279"/>
      <c r="C7" s="296" t="s">
        <v>3</v>
      </c>
      <c r="D7" s="259" t="s">
        <v>22</v>
      </c>
      <c r="E7" s="257" t="s">
        <v>19</v>
      </c>
      <c r="F7" s="282"/>
      <c r="G7" s="282"/>
      <c r="H7" s="249" t="s">
        <v>16</v>
      </c>
      <c r="I7" s="241" t="s">
        <v>0</v>
      </c>
      <c r="J7" s="241"/>
      <c r="K7" s="241"/>
      <c r="L7" s="293" t="s">
        <v>1</v>
      </c>
      <c r="M7" s="294"/>
      <c r="N7" s="295"/>
      <c r="O7" s="242" t="s">
        <v>2</v>
      </c>
      <c r="P7" s="242"/>
      <c r="Q7" s="243"/>
      <c r="R7" s="285"/>
      <c r="S7" s="288"/>
      <c r="T7" s="291"/>
    </row>
    <row r="8" spans="1:22" s="1" customFormat="1" ht="42" customHeight="1" thickBot="1" x14ac:dyDescent="0.3">
      <c r="A8" s="277"/>
      <c r="B8" s="280"/>
      <c r="C8" s="297"/>
      <c r="D8" s="260"/>
      <c r="E8" s="258"/>
      <c r="F8" s="283"/>
      <c r="G8" s="283"/>
      <c r="H8" s="250"/>
      <c r="I8" s="4" t="s">
        <v>8</v>
      </c>
      <c r="J8" s="4" t="s">
        <v>21</v>
      </c>
      <c r="K8" s="5" t="s">
        <v>6</v>
      </c>
      <c r="L8" s="4" t="s">
        <v>9</v>
      </c>
      <c r="M8" s="4" t="s">
        <v>21</v>
      </c>
      <c r="N8" s="4" t="s">
        <v>6</v>
      </c>
      <c r="O8" s="4" t="s">
        <v>10</v>
      </c>
      <c r="P8" s="5" t="s">
        <v>15</v>
      </c>
      <c r="Q8" s="2" t="s">
        <v>7</v>
      </c>
      <c r="R8" s="286"/>
      <c r="S8" s="289"/>
      <c r="T8" s="292"/>
      <c r="U8" s="149"/>
      <c r="V8" s="149"/>
    </row>
    <row r="9" spans="1:22" s="3" customFormat="1" ht="15" customHeight="1" x14ac:dyDescent="0.25">
      <c r="A9" s="261">
        <v>1</v>
      </c>
      <c r="B9" s="263">
        <v>2</v>
      </c>
      <c r="C9" s="234">
        <v>3</v>
      </c>
      <c r="D9" s="8">
        <v>4</v>
      </c>
      <c r="E9" s="9">
        <v>5</v>
      </c>
      <c r="F9" s="10">
        <v>6</v>
      </c>
      <c r="G9" s="224">
        <v>7</v>
      </c>
      <c r="H9" s="11">
        <v>8</v>
      </c>
      <c r="I9" s="222">
        <v>9</v>
      </c>
      <c r="J9" s="232">
        <v>10</v>
      </c>
      <c r="K9" s="222">
        <v>11</v>
      </c>
      <c r="L9" s="222">
        <v>12</v>
      </c>
      <c r="M9" s="232">
        <v>13</v>
      </c>
      <c r="N9" s="222">
        <v>14</v>
      </c>
      <c r="O9" s="222">
        <v>15</v>
      </c>
      <c r="P9" s="222">
        <v>16</v>
      </c>
      <c r="Q9" s="226">
        <v>17</v>
      </c>
      <c r="R9" s="228">
        <v>18</v>
      </c>
      <c r="S9" s="230">
        <v>19</v>
      </c>
      <c r="T9" s="220">
        <v>20</v>
      </c>
      <c r="U9" s="150"/>
      <c r="V9" s="150"/>
    </row>
    <row r="10" spans="1:22" s="1" customFormat="1" ht="43.5" customHeight="1" thickBot="1" x14ac:dyDescent="0.3">
      <c r="A10" s="262"/>
      <c r="B10" s="264"/>
      <c r="C10" s="235"/>
      <c r="D10" s="12" t="s">
        <v>23</v>
      </c>
      <c r="E10" s="13" t="s">
        <v>25</v>
      </c>
      <c r="F10" s="14" t="s">
        <v>20</v>
      </c>
      <c r="G10" s="225"/>
      <c r="H10" s="15" t="s">
        <v>24</v>
      </c>
      <c r="I10" s="223"/>
      <c r="J10" s="233"/>
      <c r="K10" s="223"/>
      <c r="L10" s="223"/>
      <c r="M10" s="233"/>
      <c r="N10" s="223"/>
      <c r="O10" s="223"/>
      <c r="P10" s="223"/>
      <c r="Q10" s="227"/>
      <c r="R10" s="229"/>
      <c r="S10" s="231"/>
      <c r="T10" s="221"/>
      <c r="U10" s="149"/>
      <c r="V10" s="149"/>
    </row>
    <row r="11" spans="1:22" s="29" customFormat="1" ht="24.95" customHeight="1" x14ac:dyDescent="0.25">
      <c r="A11" s="20">
        <v>1</v>
      </c>
      <c r="B11" s="60" t="s">
        <v>207</v>
      </c>
      <c r="C11" s="21">
        <v>2</v>
      </c>
      <c r="D11" s="22">
        <f>(J11+K11+M11+N11)*C11/F11</f>
        <v>0</v>
      </c>
      <c r="E11" s="23">
        <f t="shared" ref="E11:E16" si="0">(I11-K11+L11-N11+O11)*C11/F11</f>
        <v>1.5</v>
      </c>
      <c r="F11" s="24">
        <f t="shared" ref="F11:F16" si="1">G11+H11</f>
        <v>60</v>
      </c>
      <c r="G11" s="25">
        <v>15</v>
      </c>
      <c r="H11" s="26">
        <f t="shared" ref="H11:H16" si="2">I11+L11+O11</f>
        <v>45</v>
      </c>
      <c r="I11" s="27">
        <v>30</v>
      </c>
      <c r="J11" s="27"/>
      <c r="K11" s="27"/>
      <c r="L11" s="27"/>
      <c r="M11" s="27"/>
      <c r="N11" s="27"/>
      <c r="O11" s="27">
        <v>15</v>
      </c>
      <c r="P11" s="27"/>
      <c r="Q11" s="28" t="s">
        <v>31</v>
      </c>
      <c r="R11" s="167" t="s">
        <v>75</v>
      </c>
      <c r="S11" s="49" t="s">
        <v>35</v>
      </c>
      <c r="T11" s="122" t="s">
        <v>149</v>
      </c>
      <c r="U11" s="149"/>
      <c r="V11" s="149"/>
    </row>
    <row r="12" spans="1:22" s="29" customFormat="1" ht="24.95" customHeight="1" x14ac:dyDescent="0.25">
      <c r="A12" s="20">
        <v>2</v>
      </c>
      <c r="B12" s="60" t="s">
        <v>49</v>
      </c>
      <c r="C12" s="21">
        <v>0</v>
      </c>
      <c r="D12" s="22">
        <f t="shared" ref="D12:D16" si="3">(J12+K12+M12+N12)*C12/F12</f>
        <v>0</v>
      </c>
      <c r="E12" s="23">
        <f t="shared" si="0"/>
        <v>0</v>
      </c>
      <c r="F12" s="24">
        <f t="shared" si="1"/>
        <v>7</v>
      </c>
      <c r="G12" s="25">
        <v>0</v>
      </c>
      <c r="H12" s="26">
        <f t="shared" si="2"/>
        <v>7</v>
      </c>
      <c r="I12" s="27">
        <v>7</v>
      </c>
      <c r="J12" s="27"/>
      <c r="K12" s="27">
        <v>7</v>
      </c>
      <c r="L12" s="27"/>
      <c r="M12" s="27"/>
      <c r="N12" s="27"/>
      <c r="O12" s="27"/>
      <c r="P12" s="27"/>
      <c r="Q12" s="28"/>
      <c r="R12" s="48" t="s">
        <v>75</v>
      </c>
      <c r="S12" s="49" t="s">
        <v>34</v>
      </c>
      <c r="T12" s="50" t="s">
        <v>53</v>
      </c>
      <c r="U12" s="149"/>
      <c r="V12" s="149"/>
    </row>
    <row r="13" spans="1:22" s="29" customFormat="1" ht="24.95" customHeight="1" x14ac:dyDescent="0.25">
      <c r="A13" s="20">
        <v>3</v>
      </c>
      <c r="B13" s="60" t="s">
        <v>208</v>
      </c>
      <c r="C13" s="21">
        <v>2</v>
      </c>
      <c r="D13" s="22">
        <f>(J13+K13+M13+N13)*C13/F13</f>
        <v>0</v>
      </c>
      <c r="E13" s="23">
        <f t="shared" si="0"/>
        <v>1.4545454545454546</v>
      </c>
      <c r="F13" s="24">
        <f t="shared" si="1"/>
        <v>55</v>
      </c>
      <c r="G13" s="25">
        <v>15</v>
      </c>
      <c r="H13" s="26">
        <f t="shared" si="2"/>
        <v>40</v>
      </c>
      <c r="I13" s="27">
        <v>19</v>
      </c>
      <c r="J13" s="27"/>
      <c r="K13" s="27"/>
      <c r="L13" s="27">
        <v>6</v>
      </c>
      <c r="M13" s="27"/>
      <c r="N13" s="27"/>
      <c r="O13" s="27">
        <v>15</v>
      </c>
      <c r="P13" s="27"/>
      <c r="Q13" s="28" t="s">
        <v>31</v>
      </c>
      <c r="R13" s="48" t="s">
        <v>75</v>
      </c>
      <c r="S13" s="49" t="s">
        <v>55</v>
      </c>
      <c r="T13" s="50" t="s">
        <v>56</v>
      </c>
      <c r="U13" s="149"/>
      <c r="V13" s="149"/>
    </row>
    <row r="14" spans="1:22" s="34" customFormat="1" ht="25.9" customHeight="1" x14ac:dyDescent="0.25">
      <c r="A14" s="20">
        <v>4</v>
      </c>
      <c r="B14" s="60" t="s">
        <v>209</v>
      </c>
      <c r="C14" s="35">
        <v>2</v>
      </c>
      <c r="D14" s="36">
        <f>(J14+K14+M14+N14)*C14/F14</f>
        <v>0</v>
      </c>
      <c r="E14" s="37">
        <f>(I14-K14+L14-N14+O14)*C14/F14</f>
        <v>1.2</v>
      </c>
      <c r="F14" s="38">
        <f>G14+H14</f>
        <v>50</v>
      </c>
      <c r="G14" s="39">
        <v>20</v>
      </c>
      <c r="H14" s="40">
        <f>I14+L14+O14</f>
        <v>30</v>
      </c>
      <c r="I14" s="41"/>
      <c r="J14" s="41"/>
      <c r="K14" s="41"/>
      <c r="L14" s="41">
        <v>10</v>
      </c>
      <c r="M14" s="41"/>
      <c r="N14" s="41"/>
      <c r="O14" s="41">
        <v>20</v>
      </c>
      <c r="P14" s="43"/>
      <c r="Q14" s="42" t="s">
        <v>31</v>
      </c>
      <c r="R14" s="48" t="s">
        <v>75</v>
      </c>
      <c r="S14" s="121" t="s">
        <v>51</v>
      </c>
      <c r="T14" s="152" t="s">
        <v>242</v>
      </c>
      <c r="U14" s="148"/>
      <c r="V14" s="148"/>
    </row>
    <row r="15" spans="1:22" s="29" customFormat="1" ht="30.75" customHeight="1" thickBot="1" x14ac:dyDescent="0.3">
      <c r="A15" s="20">
        <v>5</v>
      </c>
      <c r="B15" s="61" t="s">
        <v>210</v>
      </c>
      <c r="C15" s="21">
        <v>2</v>
      </c>
      <c r="D15" s="22">
        <f t="shared" si="3"/>
        <v>0</v>
      </c>
      <c r="E15" s="23">
        <f t="shared" si="0"/>
        <v>1.2</v>
      </c>
      <c r="F15" s="24">
        <f t="shared" si="1"/>
        <v>50</v>
      </c>
      <c r="G15" s="25">
        <v>20</v>
      </c>
      <c r="H15" s="26">
        <f t="shared" si="2"/>
        <v>30</v>
      </c>
      <c r="I15" s="27">
        <v>12</v>
      </c>
      <c r="J15" s="27"/>
      <c r="K15" s="27"/>
      <c r="L15" s="27">
        <v>12</v>
      </c>
      <c r="M15" s="165"/>
      <c r="N15" s="27"/>
      <c r="O15" s="27">
        <v>6</v>
      </c>
      <c r="P15" s="27"/>
      <c r="Q15" s="28" t="s">
        <v>31</v>
      </c>
      <c r="R15" s="48" t="s">
        <v>75</v>
      </c>
      <c r="S15" s="49" t="s">
        <v>58</v>
      </c>
      <c r="T15" s="50" t="s">
        <v>59</v>
      </c>
      <c r="U15" s="149"/>
      <c r="V15" s="149"/>
    </row>
    <row r="16" spans="1:22" s="34" customFormat="1" ht="41.45" customHeight="1" x14ac:dyDescent="0.25">
      <c r="A16" s="20">
        <v>6</v>
      </c>
      <c r="B16" s="62" t="s">
        <v>211</v>
      </c>
      <c r="C16" s="30">
        <v>2</v>
      </c>
      <c r="D16" s="22">
        <f t="shared" si="3"/>
        <v>0</v>
      </c>
      <c r="E16" s="23">
        <f t="shared" si="0"/>
        <v>1.4545454545454546</v>
      </c>
      <c r="F16" s="24">
        <f t="shared" si="1"/>
        <v>55</v>
      </c>
      <c r="G16" s="31">
        <v>15</v>
      </c>
      <c r="H16" s="26">
        <f t="shared" si="2"/>
        <v>40</v>
      </c>
      <c r="I16" s="32">
        <v>20</v>
      </c>
      <c r="J16" s="32"/>
      <c r="K16" s="32"/>
      <c r="L16" s="32"/>
      <c r="M16" s="164"/>
      <c r="N16" s="32"/>
      <c r="O16" s="32">
        <v>20</v>
      </c>
      <c r="P16" s="32"/>
      <c r="Q16" s="33" t="s">
        <v>31</v>
      </c>
      <c r="R16" s="48" t="s">
        <v>75</v>
      </c>
      <c r="S16" s="53" t="s">
        <v>61</v>
      </c>
      <c r="T16" s="52" t="s">
        <v>62</v>
      </c>
      <c r="U16" s="148"/>
      <c r="V16" s="148"/>
    </row>
    <row r="17" spans="1:22" s="34" customFormat="1" ht="25.5" customHeight="1" x14ac:dyDescent="0.25">
      <c r="A17" s="20">
        <v>7</v>
      </c>
      <c r="B17" s="60" t="s">
        <v>212</v>
      </c>
      <c r="C17" s="35">
        <v>2</v>
      </c>
      <c r="D17" s="36">
        <f t="shared" ref="D17:D24" si="4">(J17+K17+M17+N17)*C17/F17</f>
        <v>0</v>
      </c>
      <c r="E17" s="37">
        <f t="shared" ref="E17:E24" si="5">(I17-K17+L17-N17+O17)*C17/F17</f>
        <v>1.4</v>
      </c>
      <c r="F17" s="38">
        <f t="shared" ref="F17:F24" si="6">G17+H17</f>
        <v>50</v>
      </c>
      <c r="G17" s="39">
        <v>15</v>
      </c>
      <c r="H17" s="40">
        <f t="shared" ref="H17:H24" si="7">I17+L17+O17</f>
        <v>35</v>
      </c>
      <c r="I17" s="41">
        <v>10</v>
      </c>
      <c r="J17" s="41"/>
      <c r="K17" s="41"/>
      <c r="L17" s="41">
        <v>10</v>
      </c>
      <c r="M17" s="41"/>
      <c r="N17" s="41"/>
      <c r="O17" s="41">
        <v>15</v>
      </c>
      <c r="P17" s="43"/>
      <c r="Q17" s="42" t="s">
        <v>31</v>
      </c>
      <c r="R17" s="48" t="s">
        <v>76</v>
      </c>
      <c r="S17" s="51" t="s">
        <v>67</v>
      </c>
      <c r="T17" s="52" t="s">
        <v>68</v>
      </c>
      <c r="U17" s="148"/>
      <c r="V17" s="148"/>
    </row>
    <row r="18" spans="1:22" s="34" customFormat="1" ht="36.75" customHeight="1" x14ac:dyDescent="0.25">
      <c r="A18" s="20">
        <v>8</v>
      </c>
      <c r="B18" s="60" t="s">
        <v>213</v>
      </c>
      <c r="C18" s="35">
        <v>3</v>
      </c>
      <c r="D18" s="36">
        <f t="shared" si="4"/>
        <v>0</v>
      </c>
      <c r="E18" s="37">
        <f t="shared" si="5"/>
        <v>2.2000000000000002</v>
      </c>
      <c r="F18" s="38">
        <f t="shared" si="6"/>
        <v>75</v>
      </c>
      <c r="G18" s="39">
        <v>20</v>
      </c>
      <c r="H18" s="40">
        <f t="shared" si="7"/>
        <v>55</v>
      </c>
      <c r="I18" s="41">
        <v>25</v>
      </c>
      <c r="J18" s="171"/>
      <c r="K18" s="41"/>
      <c r="L18" s="41"/>
      <c r="M18" s="41"/>
      <c r="N18" s="41"/>
      <c r="O18" s="41">
        <v>30</v>
      </c>
      <c r="P18" s="43"/>
      <c r="Q18" s="42" t="s">
        <v>31</v>
      </c>
      <c r="R18" s="48" t="s">
        <v>76</v>
      </c>
      <c r="S18" s="53" t="s">
        <v>69</v>
      </c>
      <c r="T18" s="52" t="s">
        <v>229</v>
      </c>
      <c r="U18" s="218"/>
      <c r="V18" s="219"/>
    </row>
    <row r="19" spans="1:22" s="34" customFormat="1" ht="30.75" customHeight="1" x14ac:dyDescent="0.25">
      <c r="A19" s="20">
        <v>9</v>
      </c>
      <c r="B19" s="60" t="s">
        <v>214</v>
      </c>
      <c r="C19" s="35">
        <v>3</v>
      </c>
      <c r="D19" s="36">
        <f t="shared" si="4"/>
        <v>0</v>
      </c>
      <c r="E19" s="37">
        <f t="shared" si="5"/>
        <v>2.2000000000000002</v>
      </c>
      <c r="F19" s="38">
        <f t="shared" si="6"/>
        <v>75</v>
      </c>
      <c r="G19" s="39">
        <v>20</v>
      </c>
      <c r="H19" s="40">
        <f t="shared" si="7"/>
        <v>55</v>
      </c>
      <c r="I19" s="41">
        <v>25</v>
      </c>
      <c r="J19" s="41"/>
      <c r="K19" s="171"/>
      <c r="L19" s="41">
        <v>18</v>
      </c>
      <c r="M19" s="41"/>
      <c r="N19" s="41"/>
      <c r="O19" s="41">
        <v>12</v>
      </c>
      <c r="P19" s="43"/>
      <c r="Q19" s="42" t="s">
        <v>31</v>
      </c>
      <c r="R19" s="48" t="s">
        <v>76</v>
      </c>
      <c r="S19" s="51" t="s">
        <v>45</v>
      </c>
      <c r="T19" s="52" t="s">
        <v>150</v>
      </c>
      <c r="U19" s="148"/>
      <c r="V19" s="148"/>
    </row>
    <row r="20" spans="1:22" s="34" customFormat="1" ht="27.6" customHeight="1" x14ac:dyDescent="0.25">
      <c r="A20" s="20">
        <v>10</v>
      </c>
      <c r="B20" s="60" t="s">
        <v>223</v>
      </c>
      <c r="C20" s="35">
        <v>2</v>
      </c>
      <c r="D20" s="36">
        <f>(J20+K20+M20+N20)*C20/F20</f>
        <v>0</v>
      </c>
      <c r="E20" s="37">
        <f>(I20-K20+L20-N20+O20)*C20/F20</f>
        <v>1.6666666666666667</v>
      </c>
      <c r="F20" s="38">
        <f>G20+H20</f>
        <v>60</v>
      </c>
      <c r="G20" s="39">
        <v>10</v>
      </c>
      <c r="H20" s="40">
        <f>I20+L20+O20</f>
        <v>50</v>
      </c>
      <c r="I20" s="41">
        <v>14</v>
      </c>
      <c r="J20" s="41"/>
      <c r="K20" s="171"/>
      <c r="L20" s="41"/>
      <c r="M20" s="41"/>
      <c r="N20" s="41"/>
      <c r="O20" s="41">
        <v>36</v>
      </c>
      <c r="P20" s="43"/>
      <c r="Q20" s="42" t="s">
        <v>31</v>
      </c>
      <c r="R20" s="48" t="s">
        <v>75</v>
      </c>
      <c r="S20" s="53" t="s">
        <v>72</v>
      </c>
      <c r="T20" s="52" t="s">
        <v>93</v>
      </c>
      <c r="U20" s="148"/>
      <c r="V20" s="148"/>
    </row>
    <row r="21" spans="1:22" s="34" customFormat="1" ht="30.75" customHeight="1" x14ac:dyDescent="0.25">
      <c r="A21" s="20">
        <v>11</v>
      </c>
      <c r="B21" s="60" t="s">
        <v>33</v>
      </c>
      <c r="C21" s="35">
        <v>0</v>
      </c>
      <c r="D21" s="36">
        <f t="shared" si="4"/>
        <v>0</v>
      </c>
      <c r="E21" s="37">
        <f t="shared" si="5"/>
        <v>0</v>
      </c>
      <c r="F21" s="38">
        <f t="shared" si="6"/>
        <v>2</v>
      </c>
      <c r="G21" s="39">
        <v>0</v>
      </c>
      <c r="H21" s="40">
        <f t="shared" si="7"/>
        <v>2</v>
      </c>
      <c r="I21" s="41">
        <v>2</v>
      </c>
      <c r="J21" s="41"/>
      <c r="K21" s="41">
        <v>2</v>
      </c>
      <c r="L21" s="41"/>
      <c r="M21" s="41"/>
      <c r="N21" s="41"/>
      <c r="O21" s="41"/>
      <c r="P21" s="43"/>
      <c r="Q21" s="42"/>
      <c r="R21" s="48" t="s">
        <v>75</v>
      </c>
      <c r="S21" s="51" t="s">
        <v>42</v>
      </c>
      <c r="T21" s="123" t="s">
        <v>43</v>
      </c>
      <c r="U21" s="148"/>
      <c r="V21" s="148"/>
    </row>
    <row r="22" spans="1:22" s="34" customFormat="1" ht="42.6" customHeight="1" x14ac:dyDescent="0.25">
      <c r="A22" s="20">
        <v>12</v>
      </c>
      <c r="B22" s="60" t="s">
        <v>50</v>
      </c>
      <c r="C22" s="35">
        <v>0</v>
      </c>
      <c r="D22" s="36">
        <f t="shared" si="4"/>
        <v>0</v>
      </c>
      <c r="E22" s="37">
        <f t="shared" si="5"/>
        <v>0</v>
      </c>
      <c r="F22" s="38">
        <f t="shared" si="6"/>
        <v>2</v>
      </c>
      <c r="G22" s="39">
        <v>0</v>
      </c>
      <c r="H22" s="40">
        <f t="shared" si="7"/>
        <v>2</v>
      </c>
      <c r="I22" s="41">
        <v>2</v>
      </c>
      <c r="J22" s="41"/>
      <c r="K22" s="41"/>
      <c r="L22" s="41"/>
      <c r="M22" s="41"/>
      <c r="N22" s="41"/>
      <c r="O22" s="41"/>
      <c r="P22" s="43"/>
      <c r="Q22" s="42"/>
      <c r="R22" s="48" t="s">
        <v>75</v>
      </c>
      <c r="S22" s="121" t="s">
        <v>38</v>
      </c>
      <c r="T22" s="55" t="s">
        <v>230</v>
      </c>
      <c r="U22" s="148"/>
      <c r="V22" s="148"/>
    </row>
    <row r="23" spans="1:22" s="34" customFormat="1" ht="24.95" customHeight="1" x14ac:dyDescent="0.25">
      <c r="A23" s="20">
        <v>13</v>
      </c>
      <c r="B23" s="60" t="s">
        <v>215</v>
      </c>
      <c r="C23" s="35">
        <v>1</v>
      </c>
      <c r="D23" s="36">
        <f t="shared" si="4"/>
        <v>0</v>
      </c>
      <c r="E23" s="37">
        <f t="shared" si="5"/>
        <v>0.93333333333333335</v>
      </c>
      <c r="F23" s="38">
        <f t="shared" si="6"/>
        <v>30</v>
      </c>
      <c r="G23" s="39">
        <v>2</v>
      </c>
      <c r="H23" s="40">
        <f t="shared" si="7"/>
        <v>28</v>
      </c>
      <c r="I23" s="41"/>
      <c r="J23" s="41"/>
      <c r="K23" s="41"/>
      <c r="L23" s="41">
        <v>6</v>
      </c>
      <c r="M23" s="41"/>
      <c r="N23" s="41"/>
      <c r="O23" s="41">
        <v>22</v>
      </c>
      <c r="P23" s="43"/>
      <c r="Q23" s="42" t="s">
        <v>32</v>
      </c>
      <c r="R23" s="48" t="s">
        <v>75</v>
      </c>
      <c r="S23" s="121" t="s">
        <v>39</v>
      </c>
      <c r="T23" s="124" t="s">
        <v>237</v>
      </c>
      <c r="U23" s="148"/>
      <c r="V23" s="148"/>
    </row>
    <row r="24" spans="1:22" s="34" customFormat="1" ht="30.75" customHeight="1" x14ac:dyDescent="0.25">
      <c r="A24" s="20">
        <v>14</v>
      </c>
      <c r="B24" s="60" t="s">
        <v>216</v>
      </c>
      <c r="C24" s="35">
        <v>1</v>
      </c>
      <c r="D24" s="36">
        <f t="shared" si="4"/>
        <v>0</v>
      </c>
      <c r="E24" s="37">
        <f t="shared" si="5"/>
        <v>0.8</v>
      </c>
      <c r="F24" s="38">
        <f t="shared" si="6"/>
        <v>25</v>
      </c>
      <c r="G24" s="39">
        <v>5</v>
      </c>
      <c r="H24" s="40">
        <f t="shared" si="7"/>
        <v>20</v>
      </c>
      <c r="I24" s="41">
        <v>6</v>
      </c>
      <c r="J24" s="41"/>
      <c r="K24" s="41"/>
      <c r="L24" s="41">
        <v>14</v>
      </c>
      <c r="M24" s="41"/>
      <c r="N24" s="41"/>
      <c r="O24" s="41"/>
      <c r="P24" s="43"/>
      <c r="Q24" s="42"/>
      <c r="R24" s="48" t="s">
        <v>75</v>
      </c>
      <c r="S24" s="121" t="s">
        <v>39</v>
      </c>
      <c r="T24" s="204" t="s">
        <v>255</v>
      </c>
      <c r="U24" s="148"/>
      <c r="V24" s="148"/>
    </row>
    <row r="25" spans="1:22" s="34" customFormat="1" ht="24.75" customHeight="1" x14ac:dyDescent="0.25">
      <c r="A25" s="20">
        <v>15</v>
      </c>
      <c r="B25" s="60" t="s">
        <v>217</v>
      </c>
      <c r="C25" s="35">
        <v>0</v>
      </c>
      <c r="D25" s="36">
        <f t="shared" ref="D25" si="8">(J25+K25+M25+N25)*C25/F25</f>
        <v>0</v>
      </c>
      <c r="E25" s="37">
        <f t="shared" ref="E25" si="9">(I25-K25+L25-N25+O25)*C25/F25</f>
        <v>0</v>
      </c>
      <c r="F25" s="38">
        <f t="shared" ref="F25" si="10">G25+H25</f>
        <v>30</v>
      </c>
      <c r="G25" s="39"/>
      <c r="H25" s="40">
        <f t="shared" ref="H25" si="11">I25+L25+O25</f>
        <v>30</v>
      </c>
      <c r="I25" s="41"/>
      <c r="J25" s="41"/>
      <c r="K25" s="41"/>
      <c r="L25" s="41"/>
      <c r="M25" s="41"/>
      <c r="N25" s="41"/>
      <c r="O25" s="41">
        <v>30</v>
      </c>
      <c r="P25" s="43"/>
      <c r="Q25" s="42"/>
      <c r="R25" s="48" t="s">
        <v>75</v>
      </c>
      <c r="S25" s="121" t="s">
        <v>47</v>
      </c>
      <c r="T25" s="55" t="s">
        <v>46</v>
      </c>
      <c r="U25" s="148"/>
      <c r="V25" s="148"/>
    </row>
    <row r="26" spans="1:22" s="34" customFormat="1" ht="20.25" customHeight="1" thickBot="1" x14ac:dyDescent="0.3">
      <c r="A26" s="20">
        <v>16</v>
      </c>
      <c r="B26" s="60" t="s">
        <v>218</v>
      </c>
      <c r="C26" s="35">
        <v>2</v>
      </c>
      <c r="D26" s="36">
        <f t="shared" ref="D26" si="12">(J26+K26+M26+N26)*C26/F26</f>
        <v>0</v>
      </c>
      <c r="E26" s="37">
        <f t="shared" ref="E26" si="13">(I26-K26+L26-N26+O26)*C26/F26</f>
        <v>1.2</v>
      </c>
      <c r="F26" s="38">
        <f t="shared" ref="F26" si="14">G26+H26</f>
        <v>50</v>
      </c>
      <c r="G26" s="39">
        <v>20</v>
      </c>
      <c r="H26" s="40">
        <f t="shared" ref="H26" si="15">I26+L26+O26</f>
        <v>30</v>
      </c>
      <c r="I26" s="41"/>
      <c r="J26" s="41"/>
      <c r="K26" s="41"/>
      <c r="L26" s="41"/>
      <c r="M26" s="41"/>
      <c r="N26" s="41"/>
      <c r="O26" s="41">
        <v>30</v>
      </c>
      <c r="P26" s="43"/>
      <c r="Q26" s="42"/>
      <c r="R26" s="48" t="s">
        <v>75</v>
      </c>
      <c r="S26" s="166" t="s">
        <v>40</v>
      </c>
      <c r="T26" s="55" t="s">
        <v>41</v>
      </c>
      <c r="U26" s="148"/>
      <c r="V26" s="148"/>
    </row>
    <row r="27" spans="1:22" ht="24.95" customHeight="1" thickBot="1" x14ac:dyDescent="0.3">
      <c r="A27" s="216" t="s">
        <v>205</v>
      </c>
      <c r="B27" s="217"/>
      <c r="C27" s="6">
        <f>SUM(C11:C26)</f>
        <v>24</v>
      </c>
      <c r="D27" s="146">
        <f t="shared" ref="D27:Q27" si="16">SUM(D11:D26)</f>
        <v>0</v>
      </c>
      <c r="E27" s="133">
        <f t="shared" si="16"/>
        <v>17.209090909090907</v>
      </c>
      <c r="F27" s="6">
        <f t="shared" si="16"/>
        <v>676</v>
      </c>
      <c r="G27" s="6">
        <f t="shared" si="16"/>
        <v>177</v>
      </c>
      <c r="H27" s="6">
        <f t="shared" si="16"/>
        <v>499</v>
      </c>
      <c r="I27" s="6">
        <f t="shared" si="16"/>
        <v>172</v>
      </c>
      <c r="J27" s="6">
        <f t="shared" si="16"/>
        <v>0</v>
      </c>
      <c r="K27" s="6">
        <f t="shared" si="16"/>
        <v>9</v>
      </c>
      <c r="L27" s="6">
        <f t="shared" si="16"/>
        <v>76</v>
      </c>
      <c r="M27" s="6">
        <f t="shared" si="16"/>
        <v>0</v>
      </c>
      <c r="N27" s="6">
        <f t="shared" si="16"/>
        <v>0</v>
      </c>
      <c r="O27" s="6">
        <f t="shared" si="16"/>
        <v>251</v>
      </c>
      <c r="P27" s="6">
        <f t="shared" si="16"/>
        <v>0</v>
      </c>
      <c r="Q27" s="6">
        <f t="shared" si="16"/>
        <v>0</v>
      </c>
      <c r="R27" s="136"/>
      <c r="S27" s="137"/>
      <c r="T27" s="138"/>
    </row>
    <row r="28" spans="1:22" s="29" customFormat="1" ht="24.95" customHeight="1" x14ac:dyDescent="0.25">
      <c r="A28" s="20">
        <v>17</v>
      </c>
      <c r="B28" s="60" t="s">
        <v>219</v>
      </c>
      <c r="C28" s="21">
        <v>2</v>
      </c>
      <c r="D28" s="22">
        <f>(J28+K28+M28+N28)*C28/F28</f>
        <v>0</v>
      </c>
      <c r="E28" s="23">
        <f>(I28-K28+L28-N28+O28)*C28/F28</f>
        <v>1.2</v>
      </c>
      <c r="F28" s="24">
        <f>G28+H28</f>
        <v>50</v>
      </c>
      <c r="G28" s="25">
        <v>20</v>
      </c>
      <c r="H28" s="26">
        <f>I28+L28+O28</f>
        <v>30</v>
      </c>
      <c r="I28" s="27">
        <v>14</v>
      </c>
      <c r="J28" s="27"/>
      <c r="K28" s="27"/>
      <c r="L28" s="27"/>
      <c r="M28" s="27"/>
      <c r="N28" s="27"/>
      <c r="O28" s="27">
        <v>16</v>
      </c>
      <c r="P28" s="27"/>
      <c r="Q28" s="28" t="s">
        <v>31</v>
      </c>
      <c r="R28" s="48" t="s">
        <v>75</v>
      </c>
      <c r="S28" s="49" t="s">
        <v>54</v>
      </c>
      <c r="T28" s="50" t="s">
        <v>240</v>
      </c>
      <c r="U28" s="149"/>
      <c r="V28" s="149"/>
    </row>
    <row r="29" spans="1:22" s="29" customFormat="1" ht="24.95" customHeight="1" x14ac:dyDescent="0.25">
      <c r="A29" s="20">
        <v>18</v>
      </c>
      <c r="B29" s="60" t="s">
        <v>220</v>
      </c>
      <c r="C29" s="21">
        <v>5</v>
      </c>
      <c r="D29" s="22">
        <f>(J29+K29+M29+N29)*C29/F29</f>
        <v>0</v>
      </c>
      <c r="E29" s="23">
        <f>(I29-K29+L29-N29+O29)*C29/F29</f>
        <v>2.8</v>
      </c>
      <c r="F29" s="24">
        <f>G29+H29</f>
        <v>125</v>
      </c>
      <c r="G29" s="25">
        <v>55</v>
      </c>
      <c r="H29" s="26">
        <f>I29+L29+O29</f>
        <v>70</v>
      </c>
      <c r="I29" s="27">
        <v>30</v>
      </c>
      <c r="J29" s="27"/>
      <c r="K29" s="27"/>
      <c r="L29" s="27"/>
      <c r="M29" s="27"/>
      <c r="N29" s="27"/>
      <c r="O29" s="27">
        <v>40</v>
      </c>
      <c r="P29" s="27"/>
      <c r="Q29" s="28" t="s">
        <v>32</v>
      </c>
      <c r="R29" s="48" t="s">
        <v>76</v>
      </c>
      <c r="S29" s="49" t="s">
        <v>39</v>
      </c>
      <c r="T29" s="50" t="s">
        <v>236</v>
      </c>
      <c r="U29" s="149"/>
      <c r="V29" s="149"/>
    </row>
    <row r="30" spans="1:22" s="29" customFormat="1" ht="28.9" customHeight="1" x14ac:dyDescent="0.25">
      <c r="A30" s="20">
        <v>19</v>
      </c>
      <c r="B30" s="61" t="s">
        <v>221</v>
      </c>
      <c r="C30" s="21">
        <v>2</v>
      </c>
      <c r="D30" s="22">
        <f>(J30+K30+M30+N30)*C30/F30</f>
        <v>0</v>
      </c>
      <c r="E30" s="23">
        <f>(I30-K30+L30-N30+O30)*C30/F30</f>
        <v>1.6666666666666667</v>
      </c>
      <c r="F30" s="24">
        <f>G30+H30</f>
        <v>60</v>
      </c>
      <c r="G30" s="25">
        <v>10</v>
      </c>
      <c r="H30" s="26">
        <f>I30+L30+O30</f>
        <v>50</v>
      </c>
      <c r="I30" s="27">
        <v>20</v>
      </c>
      <c r="J30" s="27"/>
      <c r="K30" s="27"/>
      <c r="L30" s="27"/>
      <c r="M30" s="27"/>
      <c r="N30" s="27"/>
      <c r="O30" s="27">
        <v>30</v>
      </c>
      <c r="P30" s="27"/>
      <c r="Q30" s="28" t="s">
        <v>31</v>
      </c>
      <c r="R30" s="48" t="s">
        <v>75</v>
      </c>
      <c r="S30" s="49" t="s">
        <v>60</v>
      </c>
      <c r="T30" s="122" t="s">
        <v>256</v>
      </c>
      <c r="U30" s="149"/>
      <c r="V30" s="149"/>
    </row>
    <row r="31" spans="1:22" s="34" customFormat="1" ht="24.95" customHeight="1" x14ac:dyDescent="0.25">
      <c r="A31" s="20">
        <v>20</v>
      </c>
      <c r="B31" s="63" t="s">
        <v>222</v>
      </c>
      <c r="C31" s="30">
        <v>2</v>
      </c>
      <c r="D31" s="22">
        <f t="shared" ref="D31" si="17">(J31+K31+M31+N31)*C31/F31</f>
        <v>0</v>
      </c>
      <c r="E31" s="23">
        <f t="shared" ref="E31" si="18">(I31-K31+L31-N31+O31)*C31/F31</f>
        <v>1.4545454545454546</v>
      </c>
      <c r="F31" s="24">
        <f t="shared" ref="F31" si="19">G31+H31</f>
        <v>55</v>
      </c>
      <c r="G31" s="31">
        <v>15</v>
      </c>
      <c r="H31" s="26">
        <f t="shared" ref="H31" si="20">I31+L31+O31</f>
        <v>40</v>
      </c>
      <c r="I31" s="32">
        <v>20</v>
      </c>
      <c r="J31" s="32"/>
      <c r="K31" s="32"/>
      <c r="L31" s="32"/>
      <c r="M31" s="32"/>
      <c r="N31" s="32"/>
      <c r="O31" s="32">
        <v>20</v>
      </c>
      <c r="P31" s="32"/>
      <c r="Q31" s="33" t="s">
        <v>31</v>
      </c>
      <c r="R31" s="48" t="s">
        <v>75</v>
      </c>
      <c r="S31" s="53" t="s">
        <v>63</v>
      </c>
      <c r="T31" s="52" t="s">
        <v>64</v>
      </c>
      <c r="U31" s="148"/>
      <c r="V31" s="148"/>
    </row>
    <row r="32" spans="1:22" s="34" customFormat="1" ht="24.95" customHeight="1" x14ac:dyDescent="0.25">
      <c r="A32" s="20">
        <v>21</v>
      </c>
      <c r="B32" s="64" t="s">
        <v>231</v>
      </c>
      <c r="C32" s="30">
        <v>2</v>
      </c>
      <c r="D32" s="22">
        <f>(J32+K32+M32+N32)*C32/F32</f>
        <v>0</v>
      </c>
      <c r="E32" s="23">
        <f>(I32-K32+L32-N32+O32)*C32/F32</f>
        <v>1.4545454545454546</v>
      </c>
      <c r="F32" s="24">
        <f>G32+H32</f>
        <v>55</v>
      </c>
      <c r="G32" s="31">
        <v>15</v>
      </c>
      <c r="H32" s="26">
        <f>I32+L32+O32</f>
        <v>40</v>
      </c>
      <c r="I32" s="32">
        <v>14</v>
      </c>
      <c r="J32" s="32"/>
      <c r="K32" s="32"/>
      <c r="L32" s="32">
        <v>10</v>
      </c>
      <c r="M32" s="32"/>
      <c r="N32" s="32"/>
      <c r="O32" s="32">
        <v>16</v>
      </c>
      <c r="P32" s="32"/>
      <c r="Q32" s="33" t="s">
        <v>32</v>
      </c>
      <c r="R32" s="48" t="s">
        <v>75</v>
      </c>
      <c r="S32" s="53" t="s">
        <v>65</v>
      </c>
      <c r="T32" s="153" t="s">
        <v>66</v>
      </c>
      <c r="U32" s="148"/>
      <c r="V32" s="148"/>
    </row>
    <row r="33" spans="1:22" s="34" customFormat="1" ht="20.25" customHeight="1" x14ac:dyDescent="0.25">
      <c r="A33" s="20">
        <v>22</v>
      </c>
      <c r="B33" s="60" t="s">
        <v>192</v>
      </c>
      <c r="C33" s="35">
        <v>2</v>
      </c>
      <c r="D33" s="36">
        <f>(J33+K33+M33+N33)*C33/F33</f>
        <v>0</v>
      </c>
      <c r="E33" s="37">
        <f>(I33-K33+L33-N33+O33)*C33/F33</f>
        <v>1.2</v>
      </c>
      <c r="F33" s="38">
        <f>G33+H33</f>
        <v>50</v>
      </c>
      <c r="G33" s="39">
        <v>20</v>
      </c>
      <c r="H33" s="40">
        <f>I33+L33+O33</f>
        <v>30</v>
      </c>
      <c r="I33" s="41"/>
      <c r="J33" s="41"/>
      <c r="K33" s="41"/>
      <c r="L33" s="41"/>
      <c r="M33" s="41"/>
      <c r="N33" s="41"/>
      <c r="O33" s="41">
        <v>30</v>
      </c>
      <c r="P33" s="43"/>
      <c r="Q33" s="42"/>
      <c r="R33" s="48" t="s">
        <v>75</v>
      </c>
      <c r="S33" s="54" t="s">
        <v>40</v>
      </c>
      <c r="T33" s="55" t="s">
        <v>41</v>
      </c>
      <c r="U33" s="148"/>
      <c r="V33" s="148"/>
    </row>
    <row r="34" spans="1:22" s="34" customFormat="1" ht="43.9" customHeight="1" x14ac:dyDescent="0.25">
      <c r="A34" s="20">
        <v>23</v>
      </c>
      <c r="B34" s="60" t="s">
        <v>224</v>
      </c>
      <c r="C34" s="35">
        <v>4</v>
      </c>
      <c r="D34" s="36">
        <f t="shared" ref="D34:D38" si="21">(J34+K34+M34+N34)*C34/F34</f>
        <v>0</v>
      </c>
      <c r="E34" s="37">
        <f t="shared" ref="E34:E38" si="22">(I34-K34+L34-N34+O34)*C34/F34</f>
        <v>2.4</v>
      </c>
      <c r="F34" s="38">
        <f t="shared" ref="F34:F38" si="23">G34+H34</f>
        <v>100</v>
      </c>
      <c r="G34" s="39">
        <v>40</v>
      </c>
      <c r="H34" s="40">
        <f t="shared" ref="H34:H38" si="24">I34+L34+O34</f>
        <v>60</v>
      </c>
      <c r="I34" s="41">
        <v>20</v>
      </c>
      <c r="J34" s="41"/>
      <c r="K34" s="41"/>
      <c r="L34" s="41"/>
      <c r="M34" s="41"/>
      <c r="N34" s="41"/>
      <c r="O34" s="41">
        <v>40</v>
      </c>
      <c r="P34" s="43"/>
      <c r="Q34" s="42" t="s">
        <v>31</v>
      </c>
      <c r="R34" s="48" t="s">
        <v>76</v>
      </c>
      <c r="S34" s="53" t="s">
        <v>92</v>
      </c>
      <c r="T34" s="53" t="s">
        <v>94</v>
      </c>
      <c r="U34" s="151"/>
      <c r="V34" s="148"/>
    </row>
    <row r="35" spans="1:22" s="34" customFormat="1" ht="26.25" customHeight="1" x14ac:dyDescent="0.25">
      <c r="A35" s="20">
        <v>24</v>
      </c>
      <c r="B35" s="60" t="s">
        <v>225</v>
      </c>
      <c r="C35" s="35">
        <v>1</v>
      </c>
      <c r="D35" s="36">
        <f t="shared" si="21"/>
        <v>0</v>
      </c>
      <c r="E35" s="37">
        <f t="shared" si="22"/>
        <v>0.7407407407407407</v>
      </c>
      <c r="F35" s="38">
        <f t="shared" si="23"/>
        <v>27</v>
      </c>
      <c r="G35" s="39">
        <v>7</v>
      </c>
      <c r="H35" s="40">
        <f t="shared" si="24"/>
        <v>20</v>
      </c>
      <c r="I35" s="41"/>
      <c r="J35" s="41"/>
      <c r="K35" s="41"/>
      <c r="L35" s="41"/>
      <c r="M35" s="41"/>
      <c r="N35" s="41"/>
      <c r="O35" s="41">
        <v>20</v>
      </c>
      <c r="P35" s="43"/>
      <c r="Q35" s="42" t="s">
        <v>31</v>
      </c>
      <c r="R35" s="48" t="s">
        <v>75</v>
      </c>
      <c r="S35" s="53" t="s">
        <v>39</v>
      </c>
      <c r="T35" s="52" t="s">
        <v>147</v>
      </c>
      <c r="U35" s="148"/>
      <c r="V35" s="148"/>
    </row>
    <row r="36" spans="1:22" s="34" customFormat="1" ht="24.75" customHeight="1" thickBot="1" x14ac:dyDescent="0.3">
      <c r="A36" s="20">
        <v>25</v>
      </c>
      <c r="B36" s="60" t="s">
        <v>226</v>
      </c>
      <c r="C36" s="35">
        <v>0</v>
      </c>
      <c r="D36" s="36">
        <f>(J36+K36+M36+N36)*C36/F36</f>
        <v>0</v>
      </c>
      <c r="E36" s="37">
        <f>(I36-K36+L36-N36+O36)*C36/F36</f>
        <v>0</v>
      </c>
      <c r="F36" s="38">
        <f>G36+H36</f>
        <v>30</v>
      </c>
      <c r="G36" s="39"/>
      <c r="H36" s="40">
        <f>I36+L36+O36</f>
        <v>30</v>
      </c>
      <c r="I36" s="41"/>
      <c r="J36" s="41"/>
      <c r="K36" s="41"/>
      <c r="L36" s="41"/>
      <c r="M36" s="41"/>
      <c r="N36" s="41"/>
      <c r="O36" s="41">
        <v>30</v>
      </c>
      <c r="P36" s="43"/>
      <c r="Q36" s="42"/>
      <c r="R36" s="48" t="s">
        <v>75</v>
      </c>
      <c r="S36" s="168" t="s">
        <v>47</v>
      </c>
      <c r="T36" s="55" t="s">
        <v>46</v>
      </c>
      <c r="U36" s="148"/>
      <c r="V36" s="148"/>
    </row>
    <row r="37" spans="1:22" ht="24.95" customHeight="1" thickBot="1" x14ac:dyDescent="0.3">
      <c r="A37" s="216" t="s">
        <v>206</v>
      </c>
      <c r="B37" s="217"/>
      <c r="C37" s="6">
        <f t="shared" ref="C37:P37" si="25">SUM(C28:C36)</f>
        <v>20</v>
      </c>
      <c r="D37" s="146">
        <f t="shared" si="25"/>
        <v>0</v>
      </c>
      <c r="E37" s="133">
        <f t="shared" si="25"/>
        <v>12.916498316498316</v>
      </c>
      <c r="F37" s="6">
        <f t="shared" si="25"/>
        <v>552</v>
      </c>
      <c r="G37" s="6">
        <f t="shared" si="25"/>
        <v>182</v>
      </c>
      <c r="H37" s="6">
        <f t="shared" si="25"/>
        <v>370</v>
      </c>
      <c r="I37" s="6">
        <f t="shared" si="25"/>
        <v>118</v>
      </c>
      <c r="J37" s="6">
        <f t="shared" si="25"/>
        <v>0</v>
      </c>
      <c r="K37" s="6">
        <f t="shared" si="25"/>
        <v>0</v>
      </c>
      <c r="L37" s="6">
        <f t="shared" si="25"/>
        <v>10</v>
      </c>
      <c r="M37" s="6">
        <f t="shared" si="25"/>
        <v>0</v>
      </c>
      <c r="N37" s="6">
        <f t="shared" si="25"/>
        <v>0</v>
      </c>
      <c r="O37" s="6">
        <f t="shared" si="25"/>
        <v>242</v>
      </c>
      <c r="P37" s="6">
        <f t="shared" si="25"/>
        <v>0</v>
      </c>
      <c r="Q37" s="135"/>
      <c r="R37" s="136"/>
      <c r="S37" s="137"/>
      <c r="T37" s="138"/>
    </row>
    <row r="38" spans="1:22" s="34" customFormat="1" ht="43.15" customHeight="1" x14ac:dyDescent="0.25">
      <c r="A38" s="20">
        <v>26</v>
      </c>
      <c r="B38" s="60" t="s">
        <v>80</v>
      </c>
      <c r="C38" s="35">
        <v>2</v>
      </c>
      <c r="D38" s="36">
        <f t="shared" si="21"/>
        <v>0</v>
      </c>
      <c r="E38" s="37">
        <f t="shared" si="22"/>
        <v>1.2</v>
      </c>
      <c r="F38" s="38">
        <f t="shared" si="23"/>
        <v>50</v>
      </c>
      <c r="G38" s="39">
        <v>20</v>
      </c>
      <c r="H38" s="40">
        <f t="shared" si="24"/>
        <v>30</v>
      </c>
      <c r="I38" s="41">
        <v>14</v>
      </c>
      <c r="J38" s="41"/>
      <c r="K38" s="41"/>
      <c r="L38" s="41">
        <v>16</v>
      </c>
      <c r="M38" s="41"/>
      <c r="N38" s="41"/>
      <c r="O38" s="41"/>
      <c r="P38" s="43"/>
      <c r="Q38" s="42"/>
      <c r="R38" s="48" t="s">
        <v>75</v>
      </c>
      <c r="S38" s="53" t="s">
        <v>44</v>
      </c>
      <c r="T38" s="153" t="s">
        <v>241</v>
      </c>
      <c r="U38" s="148"/>
      <c r="V38" s="148"/>
    </row>
    <row r="39" spans="1:22" s="34" customFormat="1" ht="24.75" customHeight="1" x14ac:dyDescent="0.25">
      <c r="A39" s="20">
        <v>27</v>
      </c>
      <c r="B39" s="60" t="s">
        <v>81</v>
      </c>
      <c r="C39" s="35">
        <v>2</v>
      </c>
      <c r="D39" s="36">
        <f t="shared" ref="D39:D45" si="26">(J39+K39+M39+N39)*C39/F39</f>
        <v>0</v>
      </c>
      <c r="E39" s="37">
        <f t="shared" ref="E39:E45" si="27">(I39-K39+L39-N39+O39)*C39/F39</f>
        <v>1.2</v>
      </c>
      <c r="F39" s="38">
        <f t="shared" ref="F39:F45" si="28">G39+H39</f>
        <v>50</v>
      </c>
      <c r="G39" s="39">
        <v>20</v>
      </c>
      <c r="H39" s="40">
        <f>I39+L39+O39</f>
        <v>30</v>
      </c>
      <c r="I39" s="41"/>
      <c r="J39" s="41"/>
      <c r="K39" s="41"/>
      <c r="L39" s="41">
        <v>30</v>
      </c>
      <c r="M39" s="41"/>
      <c r="N39" s="41"/>
      <c r="O39" s="41"/>
      <c r="P39" s="43"/>
      <c r="Q39" s="42"/>
      <c r="R39" s="48" t="s">
        <v>75</v>
      </c>
      <c r="S39" s="121" t="s">
        <v>39</v>
      </c>
      <c r="T39" s="55" t="s">
        <v>238</v>
      </c>
      <c r="U39" s="148"/>
      <c r="V39" s="148"/>
    </row>
    <row r="40" spans="1:22" s="34" customFormat="1" ht="45" customHeight="1" x14ac:dyDescent="0.25">
      <c r="A40" s="20">
        <v>28</v>
      </c>
      <c r="B40" s="60" t="s">
        <v>79</v>
      </c>
      <c r="C40" s="35">
        <v>2</v>
      </c>
      <c r="D40" s="36">
        <f t="shared" si="26"/>
        <v>0</v>
      </c>
      <c r="E40" s="37">
        <f t="shared" si="27"/>
        <v>1.2</v>
      </c>
      <c r="F40" s="38">
        <f t="shared" si="28"/>
        <v>50</v>
      </c>
      <c r="G40" s="39">
        <v>20</v>
      </c>
      <c r="H40" s="40">
        <f>I40+L40+O40</f>
        <v>30</v>
      </c>
      <c r="I40" s="41">
        <v>10</v>
      </c>
      <c r="J40" s="41"/>
      <c r="K40" s="41"/>
      <c r="L40" s="41">
        <v>10</v>
      </c>
      <c r="M40" s="41"/>
      <c r="N40" s="41"/>
      <c r="O40" s="41">
        <v>10</v>
      </c>
      <c r="P40" s="43"/>
      <c r="Q40" s="42" t="s">
        <v>31</v>
      </c>
      <c r="R40" s="48" t="s">
        <v>75</v>
      </c>
      <c r="S40" s="53" t="s">
        <v>36</v>
      </c>
      <c r="T40" s="52" t="s">
        <v>37</v>
      </c>
      <c r="U40" s="148"/>
      <c r="V40" s="148"/>
    </row>
    <row r="41" spans="1:22" s="29" customFormat="1" ht="31.5" customHeight="1" x14ac:dyDescent="0.25">
      <c r="A41" s="20">
        <v>29</v>
      </c>
      <c r="B41" s="60" t="s">
        <v>78</v>
      </c>
      <c r="C41" s="21">
        <v>2</v>
      </c>
      <c r="D41" s="22">
        <f t="shared" si="26"/>
        <v>0</v>
      </c>
      <c r="E41" s="23">
        <f t="shared" si="27"/>
        <v>1.6</v>
      </c>
      <c r="F41" s="24">
        <f t="shared" si="28"/>
        <v>50</v>
      </c>
      <c r="G41" s="25">
        <v>10</v>
      </c>
      <c r="H41" s="26">
        <f>I41+L41+O41</f>
        <v>40</v>
      </c>
      <c r="I41" s="27"/>
      <c r="J41" s="27"/>
      <c r="K41" s="27"/>
      <c r="L41" s="27"/>
      <c r="M41" s="27"/>
      <c r="N41" s="27"/>
      <c r="O41" s="27">
        <v>40</v>
      </c>
      <c r="P41" s="27"/>
      <c r="Q41" s="28" t="s">
        <v>31</v>
      </c>
      <c r="R41" s="48" t="s">
        <v>75</v>
      </c>
      <c r="S41" s="49" t="s">
        <v>51</v>
      </c>
      <c r="T41" s="50" t="s">
        <v>250</v>
      </c>
      <c r="U41" s="149"/>
      <c r="V41" s="149"/>
    </row>
    <row r="42" spans="1:22" s="34" customFormat="1" ht="32.25" customHeight="1" x14ac:dyDescent="0.25">
      <c r="A42" s="20">
        <v>30</v>
      </c>
      <c r="B42" s="60" t="s">
        <v>85</v>
      </c>
      <c r="C42" s="35">
        <v>2</v>
      </c>
      <c r="D42" s="36">
        <f t="shared" si="26"/>
        <v>0</v>
      </c>
      <c r="E42" s="37">
        <f t="shared" si="27"/>
        <v>1.2</v>
      </c>
      <c r="F42" s="38">
        <f t="shared" si="28"/>
        <v>50</v>
      </c>
      <c r="G42" s="39">
        <v>20</v>
      </c>
      <c r="H42" s="40">
        <f>I42+L42+O42</f>
        <v>30</v>
      </c>
      <c r="I42" s="41">
        <v>16</v>
      </c>
      <c r="J42" s="41"/>
      <c r="K42" s="41"/>
      <c r="L42" s="41"/>
      <c r="M42" s="41"/>
      <c r="N42" s="41"/>
      <c r="O42" s="41">
        <v>14</v>
      </c>
      <c r="P42" s="43"/>
      <c r="Q42" s="42" t="s">
        <v>32</v>
      </c>
      <c r="R42" s="48" t="s">
        <v>75</v>
      </c>
      <c r="S42" s="53" t="s">
        <v>70</v>
      </c>
      <c r="T42" s="153" t="s">
        <v>71</v>
      </c>
      <c r="U42" s="148"/>
      <c r="V42" s="148"/>
    </row>
    <row r="43" spans="1:22" s="34" customFormat="1" ht="24.95" customHeight="1" x14ac:dyDescent="0.25">
      <c r="A43" s="20">
        <v>31</v>
      </c>
      <c r="B43" s="64" t="s">
        <v>83</v>
      </c>
      <c r="C43" s="35">
        <v>2</v>
      </c>
      <c r="D43" s="36">
        <f t="shared" si="26"/>
        <v>0</v>
      </c>
      <c r="E43" s="37">
        <f t="shared" si="27"/>
        <v>1.2</v>
      </c>
      <c r="F43" s="38">
        <f t="shared" si="28"/>
        <v>50</v>
      </c>
      <c r="G43" s="39">
        <v>20</v>
      </c>
      <c r="H43" s="40">
        <f>I43+L43+O43</f>
        <v>30</v>
      </c>
      <c r="I43" s="41">
        <v>14</v>
      </c>
      <c r="J43" s="41"/>
      <c r="K43" s="41"/>
      <c r="L43" s="41">
        <v>16</v>
      </c>
      <c r="M43" s="41"/>
      <c r="N43" s="41"/>
      <c r="O43" s="41"/>
      <c r="P43" s="41"/>
      <c r="Q43" s="42"/>
      <c r="R43" s="48" t="s">
        <v>75</v>
      </c>
      <c r="S43" s="51" t="s">
        <v>54</v>
      </c>
      <c r="T43" s="52" t="s">
        <v>151</v>
      </c>
      <c r="U43" s="148"/>
      <c r="V43" s="148"/>
    </row>
    <row r="44" spans="1:22" s="34" customFormat="1" ht="41.45" customHeight="1" x14ac:dyDescent="0.25">
      <c r="A44" s="20">
        <v>32</v>
      </c>
      <c r="B44" s="60" t="s">
        <v>84</v>
      </c>
      <c r="C44" s="35">
        <v>1</v>
      </c>
      <c r="D44" s="36">
        <f t="shared" si="26"/>
        <v>0.33333333333333331</v>
      </c>
      <c r="E44" s="37">
        <f t="shared" si="27"/>
        <v>0.66666666666666663</v>
      </c>
      <c r="F44" s="38">
        <f t="shared" si="28"/>
        <v>30</v>
      </c>
      <c r="G44" s="39">
        <v>0</v>
      </c>
      <c r="H44" s="40">
        <v>30</v>
      </c>
      <c r="I44" s="41">
        <v>10</v>
      </c>
      <c r="J44" s="41"/>
      <c r="K44" s="41">
        <v>10</v>
      </c>
      <c r="L44" s="41">
        <v>20</v>
      </c>
      <c r="M44" s="41"/>
      <c r="N44" s="41"/>
      <c r="O44" s="41"/>
      <c r="P44" s="43"/>
      <c r="Q44" s="42"/>
      <c r="R44" s="48" t="s">
        <v>75</v>
      </c>
      <c r="S44" s="130" t="s">
        <v>142</v>
      </c>
      <c r="T44" s="153" t="s">
        <v>143</v>
      </c>
      <c r="U44" s="148"/>
      <c r="V44" s="148"/>
    </row>
    <row r="45" spans="1:22" s="34" customFormat="1" ht="47.45" customHeight="1" x14ac:dyDescent="0.25">
      <c r="A45" s="147">
        <v>33</v>
      </c>
      <c r="B45" s="60" t="s">
        <v>86</v>
      </c>
      <c r="C45" s="35">
        <v>2</v>
      </c>
      <c r="D45" s="36">
        <f t="shared" si="26"/>
        <v>0</v>
      </c>
      <c r="E45" s="37">
        <f t="shared" si="27"/>
        <v>1.2</v>
      </c>
      <c r="F45" s="38">
        <f t="shared" si="28"/>
        <v>50</v>
      </c>
      <c r="G45" s="39">
        <v>20</v>
      </c>
      <c r="H45" s="40">
        <f>I45+L45+O45</f>
        <v>30</v>
      </c>
      <c r="I45" s="41"/>
      <c r="J45" s="41"/>
      <c r="K45" s="41"/>
      <c r="L45" s="41">
        <v>30</v>
      </c>
      <c r="M45" s="41"/>
      <c r="N45" s="41"/>
      <c r="O45" s="41"/>
      <c r="P45" s="43"/>
      <c r="Q45" s="42"/>
      <c r="R45" s="48" t="s">
        <v>75</v>
      </c>
      <c r="S45" s="53" t="s">
        <v>73</v>
      </c>
      <c r="T45" s="153" t="s">
        <v>74</v>
      </c>
      <c r="U45" s="148"/>
      <c r="V45" s="148"/>
    </row>
    <row r="46" spans="1:22" s="34" customFormat="1" ht="24.95" customHeight="1" thickBot="1" x14ac:dyDescent="0.3">
      <c r="A46" s="20">
        <v>34</v>
      </c>
      <c r="B46" s="60" t="s">
        <v>91</v>
      </c>
      <c r="C46" s="35">
        <v>1</v>
      </c>
      <c r="D46" s="36">
        <f t="shared" ref="D46" si="29">(J46+K46+M46+N46)*C46/F46</f>
        <v>0</v>
      </c>
      <c r="E46" s="37">
        <f t="shared" ref="E46" si="30">(I46-K46+L46-N46+O46)*C46/F46</f>
        <v>0.6</v>
      </c>
      <c r="F46" s="38">
        <f t="shared" ref="F46" si="31">G46+H46</f>
        <v>25</v>
      </c>
      <c r="G46" s="39">
        <v>10</v>
      </c>
      <c r="H46" s="40">
        <f t="shared" ref="H46" si="32">I46+L46+O46</f>
        <v>15</v>
      </c>
      <c r="I46" s="41"/>
      <c r="J46" s="41"/>
      <c r="K46" s="41"/>
      <c r="L46" s="41">
        <v>15</v>
      </c>
      <c r="M46" s="41"/>
      <c r="N46" s="41"/>
      <c r="O46" s="41"/>
      <c r="P46" s="43"/>
      <c r="Q46" s="42"/>
      <c r="R46" s="48" t="s">
        <v>75</v>
      </c>
      <c r="S46" s="54"/>
      <c r="T46" s="55"/>
      <c r="U46" s="148"/>
      <c r="V46" s="148"/>
    </row>
    <row r="47" spans="1:22" ht="24.95" customHeight="1" thickBot="1" x14ac:dyDescent="0.3">
      <c r="A47" s="216" t="s">
        <v>179</v>
      </c>
      <c r="B47" s="217"/>
      <c r="C47" s="6">
        <f>SUM(C38:C46)</f>
        <v>16</v>
      </c>
      <c r="D47" s="133">
        <f t="shared" ref="D47:P47" si="33">SUM(D38:D46)</f>
        <v>0.33333333333333331</v>
      </c>
      <c r="E47" s="133">
        <f t="shared" si="33"/>
        <v>10.066666666666665</v>
      </c>
      <c r="F47" s="6">
        <f t="shared" si="33"/>
        <v>405</v>
      </c>
      <c r="G47" s="6">
        <f t="shared" si="33"/>
        <v>140</v>
      </c>
      <c r="H47" s="6">
        <f t="shared" si="33"/>
        <v>265</v>
      </c>
      <c r="I47" s="6">
        <f t="shared" si="33"/>
        <v>64</v>
      </c>
      <c r="J47" s="6">
        <f t="shared" si="33"/>
        <v>0</v>
      </c>
      <c r="K47" s="6">
        <f t="shared" si="33"/>
        <v>10</v>
      </c>
      <c r="L47" s="6">
        <f t="shared" si="33"/>
        <v>137</v>
      </c>
      <c r="M47" s="6">
        <f t="shared" si="33"/>
        <v>0</v>
      </c>
      <c r="N47" s="6">
        <f t="shared" si="33"/>
        <v>0</v>
      </c>
      <c r="O47" s="6">
        <f t="shared" si="33"/>
        <v>64</v>
      </c>
      <c r="P47" s="6">
        <f t="shared" si="33"/>
        <v>0</v>
      </c>
      <c r="Q47" s="135"/>
      <c r="R47" s="136"/>
      <c r="S47" s="139"/>
      <c r="T47" s="138"/>
    </row>
    <row r="48" spans="1:22" ht="26.85" customHeight="1" thickBot="1" x14ac:dyDescent="0.3">
      <c r="A48" s="216" t="s">
        <v>204</v>
      </c>
      <c r="B48" s="217"/>
      <c r="C48" s="6">
        <f t="shared" ref="C48:P48" si="34">SUM(C27+C37+C47)</f>
        <v>60</v>
      </c>
      <c r="D48" s="133">
        <f t="shared" si="34"/>
        <v>0.33333333333333331</v>
      </c>
      <c r="E48" s="133">
        <f t="shared" si="34"/>
        <v>40.192255892255886</v>
      </c>
      <c r="F48" s="6">
        <f t="shared" si="34"/>
        <v>1633</v>
      </c>
      <c r="G48" s="6">
        <f t="shared" si="34"/>
        <v>499</v>
      </c>
      <c r="H48" s="6">
        <f t="shared" si="34"/>
        <v>1134</v>
      </c>
      <c r="I48" s="6">
        <f t="shared" si="34"/>
        <v>354</v>
      </c>
      <c r="J48" s="6">
        <f t="shared" si="34"/>
        <v>0</v>
      </c>
      <c r="K48" s="6">
        <f t="shared" si="34"/>
        <v>19</v>
      </c>
      <c r="L48" s="6">
        <f t="shared" si="34"/>
        <v>223</v>
      </c>
      <c r="M48" s="6">
        <f t="shared" si="34"/>
        <v>0</v>
      </c>
      <c r="N48" s="6">
        <f t="shared" si="34"/>
        <v>0</v>
      </c>
      <c r="O48" s="6">
        <f t="shared" si="34"/>
        <v>557</v>
      </c>
      <c r="P48" s="6">
        <f t="shared" si="34"/>
        <v>0</v>
      </c>
      <c r="Q48" s="17"/>
      <c r="R48" s="19"/>
      <c r="S48" s="56" t="s">
        <v>12</v>
      </c>
      <c r="T48" s="57" t="s">
        <v>12</v>
      </c>
    </row>
    <row r="50" spans="2:22" s="34" customFormat="1" x14ac:dyDescent="0.25">
      <c r="B50" s="44" t="s">
        <v>88</v>
      </c>
      <c r="C50" s="45">
        <v>1</v>
      </c>
      <c r="D50" s="45"/>
      <c r="E50" s="45"/>
      <c r="F50" s="45"/>
      <c r="G50" s="45">
        <v>5</v>
      </c>
      <c r="H50" s="45">
        <v>20</v>
      </c>
      <c r="I50" s="45"/>
      <c r="J50" s="45"/>
      <c r="K50" s="45"/>
      <c r="L50" s="45">
        <v>10</v>
      </c>
      <c r="M50" s="45"/>
      <c r="N50" s="45"/>
      <c r="O50" s="45">
        <v>10</v>
      </c>
      <c r="P50" s="45"/>
      <c r="Q50" s="46" t="s">
        <v>32</v>
      </c>
      <c r="R50" s="47" t="s">
        <v>75</v>
      </c>
      <c r="S50" s="58" t="s">
        <v>90</v>
      </c>
      <c r="T50" s="58" t="s">
        <v>95</v>
      </c>
      <c r="U50" s="148"/>
      <c r="V50" s="148"/>
    </row>
    <row r="51" spans="2:22" s="34" customFormat="1" x14ac:dyDescent="0.25">
      <c r="B51" s="44" t="s">
        <v>89</v>
      </c>
      <c r="C51" s="45">
        <v>4</v>
      </c>
      <c r="D51" s="45"/>
      <c r="E51" s="45"/>
      <c r="F51" s="45"/>
      <c r="G51" s="45">
        <v>50</v>
      </c>
      <c r="H51" s="45">
        <v>50</v>
      </c>
      <c r="I51" s="45"/>
      <c r="J51" s="45"/>
      <c r="K51" s="45"/>
      <c r="L51" s="45">
        <v>50</v>
      </c>
      <c r="M51" s="45"/>
      <c r="N51" s="45"/>
      <c r="O51" s="45"/>
      <c r="P51" s="45"/>
      <c r="Q51" s="46"/>
      <c r="R51" s="47" t="s">
        <v>75</v>
      </c>
      <c r="S51" s="58" t="s">
        <v>40</v>
      </c>
      <c r="T51" s="58" t="s">
        <v>41</v>
      </c>
      <c r="U51" s="148"/>
      <c r="V51" s="148"/>
    </row>
    <row r="52" spans="2:22" x14ac:dyDescent="0.25">
      <c r="B52" s="16" t="s">
        <v>87</v>
      </c>
    </row>
    <row r="53" spans="2:22" x14ac:dyDescent="0.25">
      <c r="B53" s="16" t="s">
        <v>82</v>
      </c>
    </row>
  </sheetData>
  <mergeCells count="46">
    <mergeCell ref="J9:J10"/>
    <mergeCell ref="A1:T1"/>
    <mergeCell ref="A2:T2"/>
    <mergeCell ref="A5:K5"/>
    <mergeCell ref="R4:T4"/>
    <mergeCell ref="A6:A8"/>
    <mergeCell ref="B6:B8"/>
    <mergeCell ref="F6:F8"/>
    <mergeCell ref="G6:G8"/>
    <mergeCell ref="R6:R8"/>
    <mergeCell ref="S6:S8"/>
    <mergeCell ref="T6:T8"/>
    <mergeCell ref="L7:N7"/>
    <mergeCell ref="C7:C8"/>
    <mergeCell ref="A48:B48"/>
    <mergeCell ref="A3:T3"/>
    <mergeCell ref="A4:K4"/>
    <mergeCell ref="I7:K7"/>
    <mergeCell ref="O7:Q7"/>
    <mergeCell ref="R5:T5"/>
    <mergeCell ref="L4:Q4"/>
    <mergeCell ref="L5:Q5"/>
    <mergeCell ref="H7:H8"/>
    <mergeCell ref="H6:Q6"/>
    <mergeCell ref="C6:E6"/>
    <mergeCell ref="E7:E8"/>
    <mergeCell ref="D7:D8"/>
    <mergeCell ref="A9:A10"/>
    <mergeCell ref="B9:B10"/>
    <mergeCell ref="A27:B27"/>
    <mergeCell ref="A37:B37"/>
    <mergeCell ref="A47:B47"/>
    <mergeCell ref="U18:V18"/>
    <mergeCell ref="T9:T10"/>
    <mergeCell ref="K9:K10"/>
    <mergeCell ref="L9:L10"/>
    <mergeCell ref="N9:N10"/>
    <mergeCell ref="O9:O10"/>
    <mergeCell ref="P9:P10"/>
    <mergeCell ref="G9:G10"/>
    <mergeCell ref="I9:I10"/>
    <mergeCell ref="Q9:Q10"/>
    <mergeCell ref="R9:R10"/>
    <mergeCell ref="S9:S10"/>
    <mergeCell ref="M9:M10"/>
    <mergeCell ref="C9:C10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14" zoomScale="80" zoomScaleNormal="80" workbookViewId="0">
      <selection activeCell="U23" sqref="U23"/>
    </sheetView>
  </sheetViews>
  <sheetFormatPr defaultColWidth="9.140625" defaultRowHeight="15" x14ac:dyDescent="0.25"/>
  <cols>
    <col min="1" max="1" width="4.5703125" customWidth="1"/>
    <col min="2" max="2" width="36.140625" style="16" customWidth="1"/>
    <col min="3" max="16" width="10.7109375" style="7" customWidth="1"/>
    <col min="17" max="17" width="10.7109375" customWidth="1"/>
    <col min="18" max="18" width="19.5703125" style="18" customWidth="1"/>
    <col min="19" max="19" width="22.7109375" style="97" hidden="1" customWidth="1"/>
    <col min="20" max="20" width="25.28515625" style="97" hidden="1" customWidth="1"/>
    <col min="21" max="21" width="33.85546875" customWidth="1"/>
  </cols>
  <sheetData>
    <row r="1" spans="1:20" ht="30" customHeight="1" thickTop="1" thickBot="1" x14ac:dyDescent="0.35">
      <c r="A1" s="265" t="s">
        <v>161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7"/>
    </row>
    <row r="2" spans="1:20" ht="30.75" customHeight="1" x14ac:dyDescent="0.3">
      <c r="A2" s="268" t="s">
        <v>48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70"/>
    </row>
    <row r="3" spans="1:20" ht="30" customHeight="1" thickBot="1" x14ac:dyDescent="0.35">
      <c r="A3" s="236" t="s">
        <v>26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8"/>
    </row>
    <row r="4" spans="1:20" ht="30.75" customHeight="1" x14ac:dyDescent="0.25">
      <c r="A4" s="239" t="s">
        <v>246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7" t="s">
        <v>27</v>
      </c>
      <c r="M4" s="247"/>
      <c r="N4" s="247"/>
      <c r="O4" s="247"/>
      <c r="P4" s="247"/>
      <c r="Q4" s="247"/>
      <c r="R4" s="272" t="s">
        <v>228</v>
      </c>
      <c r="S4" s="273"/>
      <c r="T4" s="274"/>
    </row>
    <row r="5" spans="1:20" ht="30" customHeight="1" thickBot="1" x14ac:dyDescent="0.3">
      <c r="A5" s="271" t="s">
        <v>30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 t="s">
        <v>28</v>
      </c>
      <c r="M5" s="248"/>
      <c r="N5" s="248"/>
      <c r="O5" s="248"/>
      <c r="P5" s="248"/>
      <c r="Q5" s="248"/>
      <c r="R5" s="244" t="s">
        <v>29</v>
      </c>
      <c r="S5" s="245"/>
      <c r="T5" s="246"/>
    </row>
    <row r="6" spans="1:20" ht="15.75" customHeight="1" x14ac:dyDescent="0.25">
      <c r="A6" s="305" t="s">
        <v>13</v>
      </c>
      <c r="B6" s="278" t="s">
        <v>11</v>
      </c>
      <c r="C6" s="254" t="s">
        <v>3</v>
      </c>
      <c r="D6" s="255"/>
      <c r="E6" s="256"/>
      <c r="F6" s="281" t="s">
        <v>18</v>
      </c>
      <c r="G6" s="281" t="s">
        <v>14</v>
      </c>
      <c r="H6" s="251" t="s">
        <v>17</v>
      </c>
      <c r="I6" s="252"/>
      <c r="J6" s="252"/>
      <c r="K6" s="252"/>
      <c r="L6" s="252"/>
      <c r="M6" s="252"/>
      <c r="N6" s="252"/>
      <c r="O6" s="252"/>
      <c r="P6" s="252"/>
      <c r="Q6" s="253"/>
      <c r="R6" s="284" t="s">
        <v>4</v>
      </c>
      <c r="S6" s="308" t="s">
        <v>96</v>
      </c>
      <c r="T6" s="311" t="s">
        <v>5</v>
      </c>
    </row>
    <row r="7" spans="1:20" ht="36" customHeight="1" x14ac:dyDescent="0.25">
      <c r="A7" s="306"/>
      <c r="B7" s="279"/>
      <c r="C7" s="296" t="s">
        <v>3</v>
      </c>
      <c r="D7" s="259" t="s">
        <v>22</v>
      </c>
      <c r="E7" s="257" t="s">
        <v>19</v>
      </c>
      <c r="F7" s="282"/>
      <c r="G7" s="282"/>
      <c r="H7" s="249" t="s">
        <v>16</v>
      </c>
      <c r="I7" s="241" t="s">
        <v>0</v>
      </c>
      <c r="J7" s="241"/>
      <c r="K7" s="241"/>
      <c r="L7" s="293" t="s">
        <v>1</v>
      </c>
      <c r="M7" s="294"/>
      <c r="N7" s="295"/>
      <c r="O7" s="242" t="s">
        <v>2</v>
      </c>
      <c r="P7" s="242"/>
      <c r="Q7" s="243"/>
      <c r="R7" s="285"/>
      <c r="S7" s="309"/>
      <c r="T7" s="312"/>
    </row>
    <row r="8" spans="1:20" s="1" customFormat="1" ht="42" customHeight="1" thickBot="1" x14ac:dyDescent="0.3">
      <c r="A8" s="307"/>
      <c r="B8" s="280"/>
      <c r="C8" s="297"/>
      <c r="D8" s="260"/>
      <c r="E8" s="258"/>
      <c r="F8" s="283"/>
      <c r="G8" s="283"/>
      <c r="H8" s="250"/>
      <c r="I8" s="4" t="s">
        <v>8</v>
      </c>
      <c r="J8" s="4" t="s">
        <v>21</v>
      </c>
      <c r="K8" s="5" t="s">
        <v>6</v>
      </c>
      <c r="L8" s="4" t="s">
        <v>9</v>
      </c>
      <c r="M8" s="4" t="s">
        <v>21</v>
      </c>
      <c r="N8" s="4" t="s">
        <v>6</v>
      </c>
      <c r="O8" s="4" t="s">
        <v>10</v>
      </c>
      <c r="P8" s="5" t="s">
        <v>15</v>
      </c>
      <c r="Q8" s="2" t="s">
        <v>7</v>
      </c>
      <c r="R8" s="286"/>
      <c r="S8" s="310"/>
      <c r="T8" s="313"/>
    </row>
    <row r="9" spans="1:20" s="3" customFormat="1" ht="15" customHeight="1" x14ac:dyDescent="0.25">
      <c r="A9" s="298">
        <v>1</v>
      </c>
      <c r="B9" s="263">
        <v>2</v>
      </c>
      <c r="C9" s="234">
        <v>3</v>
      </c>
      <c r="D9" s="65">
        <v>4</v>
      </c>
      <c r="E9" s="9">
        <v>5</v>
      </c>
      <c r="F9" s="66">
        <v>6</v>
      </c>
      <c r="G9" s="224">
        <v>7</v>
      </c>
      <c r="H9" s="67">
        <v>8</v>
      </c>
      <c r="I9" s="222">
        <v>9</v>
      </c>
      <c r="J9" s="232">
        <v>10</v>
      </c>
      <c r="K9" s="222">
        <v>11</v>
      </c>
      <c r="L9" s="222">
        <v>12</v>
      </c>
      <c r="M9" s="232">
        <v>13</v>
      </c>
      <c r="N9" s="222">
        <v>14</v>
      </c>
      <c r="O9" s="222">
        <v>15</v>
      </c>
      <c r="P9" s="222">
        <v>16</v>
      </c>
      <c r="Q9" s="226">
        <v>17</v>
      </c>
      <c r="R9" s="228">
        <v>18</v>
      </c>
      <c r="S9" s="301">
        <v>19</v>
      </c>
      <c r="T9" s="303">
        <v>20</v>
      </c>
    </row>
    <row r="10" spans="1:20" s="1" customFormat="1" ht="43.5" customHeight="1" thickBot="1" x14ac:dyDescent="0.3">
      <c r="A10" s="299"/>
      <c r="B10" s="264"/>
      <c r="C10" s="235"/>
      <c r="D10" s="12" t="s">
        <v>23</v>
      </c>
      <c r="E10" s="13" t="s">
        <v>25</v>
      </c>
      <c r="F10" s="14" t="s">
        <v>20</v>
      </c>
      <c r="G10" s="225"/>
      <c r="H10" s="15" t="s">
        <v>24</v>
      </c>
      <c r="I10" s="223"/>
      <c r="J10" s="233"/>
      <c r="K10" s="223"/>
      <c r="L10" s="223"/>
      <c r="M10" s="233"/>
      <c r="N10" s="223"/>
      <c r="O10" s="223"/>
      <c r="P10" s="223"/>
      <c r="Q10" s="227"/>
      <c r="R10" s="300"/>
      <c r="S10" s="302"/>
      <c r="T10" s="304"/>
    </row>
    <row r="11" spans="1:20" s="29" customFormat="1" ht="31.5" customHeight="1" x14ac:dyDescent="0.25">
      <c r="A11" s="68">
        <v>1</v>
      </c>
      <c r="B11" s="69" t="s">
        <v>183</v>
      </c>
      <c r="C11" s="21">
        <v>2</v>
      </c>
      <c r="D11" s="22">
        <f t="shared" ref="D11:D13" si="0">(J11+K11+M11+N11)*C11/F11</f>
        <v>0</v>
      </c>
      <c r="E11" s="23">
        <f t="shared" ref="E11:E13" si="1">(I11-K11+L11-N11+O11)*C11/F11</f>
        <v>1.3333333333333333</v>
      </c>
      <c r="F11" s="24">
        <f t="shared" ref="F11:F14" si="2">G11+H11</f>
        <v>60</v>
      </c>
      <c r="G11" s="25">
        <v>20</v>
      </c>
      <c r="H11" s="26">
        <f t="shared" ref="H11:H13" si="3">I11+L11+O11</f>
        <v>40</v>
      </c>
      <c r="I11" s="27">
        <v>15</v>
      </c>
      <c r="J11" s="27"/>
      <c r="K11" s="27"/>
      <c r="L11" s="27"/>
      <c r="M11" s="27"/>
      <c r="N11" s="27"/>
      <c r="O11" s="27">
        <v>25</v>
      </c>
      <c r="P11" s="27"/>
      <c r="Q11" s="28" t="s">
        <v>31</v>
      </c>
      <c r="R11" s="48" t="s">
        <v>76</v>
      </c>
      <c r="S11" s="154" t="s">
        <v>36</v>
      </c>
      <c r="T11" s="155" t="s">
        <v>37</v>
      </c>
    </row>
    <row r="12" spans="1:20" s="29" customFormat="1" ht="24.95" customHeight="1" x14ac:dyDescent="0.25">
      <c r="A12" s="68">
        <v>2</v>
      </c>
      <c r="B12" s="69" t="s">
        <v>184</v>
      </c>
      <c r="C12" s="21">
        <v>6</v>
      </c>
      <c r="D12" s="22">
        <f t="shared" si="0"/>
        <v>0</v>
      </c>
      <c r="E12" s="23">
        <f t="shared" si="1"/>
        <v>5</v>
      </c>
      <c r="F12" s="24">
        <f t="shared" si="2"/>
        <v>180</v>
      </c>
      <c r="G12" s="25">
        <v>30</v>
      </c>
      <c r="H12" s="26">
        <f t="shared" si="3"/>
        <v>150</v>
      </c>
      <c r="I12" s="27">
        <v>60</v>
      </c>
      <c r="J12" s="27"/>
      <c r="K12" s="27"/>
      <c r="L12" s="27">
        <v>30</v>
      </c>
      <c r="M12" s="27"/>
      <c r="N12" s="27"/>
      <c r="O12" s="27">
        <v>60</v>
      </c>
      <c r="P12" s="27"/>
      <c r="Q12" s="28" t="s">
        <v>32</v>
      </c>
      <c r="R12" s="48" t="s">
        <v>76</v>
      </c>
      <c r="S12" s="154" t="s">
        <v>39</v>
      </c>
      <c r="T12" s="155" t="s">
        <v>57</v>
      </c>
    </row>
    <row r="13" spans="1:20" s="29" customFormat="1" ht="24.95" customHeight="1" x14ac:dyDescent="0.25">
      <c r="A13" s="68">
        <v>3</v>
      </c>
      <c r="B13" s="70" t="s">
        <v>186</v>
      </c>
      <c r="C13" s="21">
        <v>3</v>
      </c>
      <c r="D13" s="22">
        <f t="shared" si="0"/>
        <v>0</v>
      </c>
      <c r="E13" s="23">
        <f t="shared" si="1"/>
        <v>2.4</v>
      </c>
      <c r="F13" s="24">
        <f t="shared" si="2"/>
        <v>75</v>
      </c>
      <c r="G13" s="25">
        <v>15</v>
      </c>
      <c r="H13" s="26">
        <f t="shared" si="3"/>
        <v>60</v>
      </c>
      <c r="I13" s="27">
        <v>20</v>
      </c>
      <c r="J13" s="27"/>
      <c r="K13" s="27"/>
      <c r="L13" s="27">
        <v>10</v>
      </c>
      <c r="M13" s="27"/>
      <c r="N13" s="27"/>
      <c r="O13" s="27">
        <v>30</v>
      </c>
      <c r="P13" s="27"/>
      <c r="Q13" s="28" t="s">
        <v>31</v>
      </c>
      <c r="R13" s="48" t="s">
        <v>76</v>
      </c>
      <c r="S13" s="154" t="s">
        <v>51</v>
      </c>
      <c r="T13" s="155" t="s">
        <v>102</v>
      </c>
    </row>
    <row r="14" spans="1:20" s="34" customFormat="1" ht="25.5" customHeight="1" x14ac:dyDescent="0.25">
      <c r="A14" s="68">
        <v>4</v>
      </c>
      <c r="B14" s="69" t="s">
        <v>187</v>
      </c>
      <c r="C14" s="35">
        <v>3</v>
      </c>
      <c r="D14" s="36">
        <f>(J14+K14+M14+N14)*C14/F14</f>
        <v>0</v>
      </c>
      <c r="E14" s="37">
        <f>(I14-K14+L14-N14+O14)*C14/F14</f>
        <v>2.25</v>
      </c>
      <c r="F14" s="38">
        <f t="shared" si="2"/>
        <v>80</v>
      </c>
      <c r="G14" s="39">
        <v>20</v>
      </c>
      <c r="H14" s="40">
        <f>I14+L14+O14</f>
        <v>60</v>
      </c>
      <c r="I14" s="41">
        <v>20</v>
      </c>
      <c r="J14" s="41"/>
      <c r="K14" s="41"/>
      <c r="L14" s="41"/>
      <c r="M14" s="41"/>
      <c r="N14" s="41"/>
      <c r="O14" s="41">
        <v>40</v>
      </c>
      <c r="P14" s="43"/>
      <c r="Q14" s="42" t="s">
        <v>31</v>
      </c>
      <c r="R14" s="48" t="s">
        <v>76</v>
      </c>
      <c r="S14" s="161" t="s">
        <v>39</v>
      </c>
      <c r="T14" s="155" t="s">
        <v>57</v>
      </c>
    </row>
    <row r="15" spans="1:20" s="34" customFormat="1" ht="24" customHeight="1" x14ac:dyDescent="0.25">
      <c r="A15" s="68">
        <v>5</v>
      </c>
      <c r="B15" s="69" t="s">
        <v>188</v>
      </c>
      <c r="C15" s="35">
        <v>1</v>
      </c>
      <c r="D15" s="36">
        <f>(J15+K15+M15+N15)*C15/F15</f>
        <v>0</v>
      </c>
      <c r="E15" s="37">
        <f>(I15-K15+L15-N15+O15)*C15/F15</f>
        <v>0.83333333333333337</v>
      </c>
      <c r="F15" s="38">
        <f>G15+H15</f>
        <v>30</v>
      </c>
      <c r="G15" s="39">
        <v>5</v>
      </c>
      <c r="H15" s="40">
        <f>I15+L15+O15</f>
        <v>25</v>
      </c>
      <c r="I15" s="41">
        <v>14</v>
      </c>
      <c r="J15" s="41"/>
      <c r="K15" s="41"/>
      <c r="L15" s="41">
        <v>11</v>
      </c>
      <c r="M15" s="41"/>
      <c r="N15" s="41"/>
      <c r="O15" s="41"/>
      <c r="P15" s="43"/>
      <c r="Q15" s="42"/>
      <c r="R15" s="48" t="s">
        <v>75</v>
      </c>
      <c r="S15" s="161" t="s">
        <v>103</v>
      </c>
      <c r="T15" s="158" t="s">
        <v>108</v>
      </c>
    </row>
    <row r="16" spans="1:20" s="34" customFormat="1" ht="27.6" customHeight="1" x14ac:dyDescent="0.25">
      <c r="A16" s="68">
        <v>6</v>
      </c>
      <c r="B16" s="69" t="s">
        <v>189</v>
      </c>
      <c r="C16" s="35">
        <v>2</v>
      </c>
      <c r="D16" s="36">
        <f>(J16+K16+M16+N16)*C16/F16</f>
        <v>0</v>
      </c>
      <c r="E16" s="37">
        <f>(I16-K16+L16-N16+O16)*C16/F16</f>
        <v>1.4545454545454546</v>
      </c>
      <c r="F16" s="38">
        <f>G16+H16</f>
        <v>55</v>
      </c>
      <c r="G16" s="39">
        <v>15</v>
      </c>
      <c r="H16" s="40">
        <f>I16+L16+O16</f>
        <v>40</v>
      </c>
      <c r="I16" s="41">
        <v>10</v>
      </c>
      <c r="J16" s="41"/>
      <c r="K16" s="41"/>
      <c r="L16" s="41"/>
      <c r="M16" s="41"/>
      <c r="N16" s="41"/>
      <c r="O16" s="41">
        <v>30</v>
      </c>
      <c r="P16" s="43"/>
      <c r="Q16" s="42" t="s">
        <v>32</v>
      </c>
      <c r="R16" s="48" t="s">
        <v>75</v>
      </c>
      <c r="S16" s="161" t="s">
        <v>145</v>
      </c>
      <c r="T16" s="157" t="s">
        <v>144</v>
      </c>
    </row>
    <row r="17" spans="1:21" s="34" customFormat="1" ht="27" customHeight="1" x14ac:dyDescent="0.25">
      <c r="A17" s="68">
        <v>7</v>
      </c>
      <c r="B17" s="69" t="s">
        <v>190</v>
      </c>
      <c r="C17" s="35">
        <v>1</v>
      </c>
      <c r="D17" s="36">
        <f t="shared" ref="D17:D41" si="4">(J17+K17+M17+N17)*C17/F17</f>
        <v>0</v>
      </c>
      <c r="E17" s="37">
        <f t="shared" ref="E17:E41" si="5">(I17-K17+L17-N17+O17)*C17/F17</f>
        <v>0.8666666666666667</v>
      </c>
      <c r="F17" s="38">
        <f t="shared" ref="F17:F41" si="6">G17+H17</f>
        <v>30</v>
      </c>
      <c r="G17" s="39">
        <v>4</v>
      </c>
      <c r="H17" s="40">
        <f t="shared" ref="H17:H41" si="7">I17+L17+O17</f>
        <v>26</v>
      </c>
      <c r="I17" s="41">
        <v>10</v>
      </c>
      <c r="J17" s="41"/>
      <c r="K17" s="41"/>
      <c r="L17" s="41">
        <v>16</v>
      </c>
      <c r="M17" s="41"/>
      <c r="N17" s="41"/>
      <c r="O17" s="41"/>
      <c r="P17" s="43"/>
      <c r="Q17" s="42"/>
      <c r="R17" s="48" t="s">
        <v>75</v>
      </c>
      <c r="S17" s="161" t="s">
        <v>44</v>
      </c>
      <c r="T17" s="158" t="s">
        <v>254</v>
      </c>
    </row>
    <row r="18" spans="1:21" s="34" customFormat="1" ht="26.25" customHeight="1" x14ac:dyDescent="0.25">
      <c r="A18" s="68">
        <v>8</v>
      </c>
      <c r="B18" s="69" t="s">
        <v>191</v>
      </c>
      <c r="C18" s="35">
        <v>1</v>
      </c>
      <c r="D18" s="36">
        <f>(J18+K18+M18+N18)*C18/F18</f>
        <v>0.66666666666666663</v>
      </c>
      <c r="E18" s="37">
        <f>(I18-K18+L18-N18+O18)*C18/F18</f>
        <v>0.46666666666666667</v>
      </c>
      <c r="F18" s="38">
        <f>G18+H18</f>
        <v>30</v>
      </c>
      <c r="G18" s="39">
        <v>10</v>
      </c>
      <c r="H18" s="40">
        <f>I18+L18+O18</f>
        <v>20</v>
      </c>
      <c r="I18" s="41">
        <v>20</v>
      </c>
      <c r="J18" s="82">
        <v>14</v>
      </c>
      <c r="K18" s="82">
        <v>6</v>
      </c>
      <c r="L18" s="82"/>
      <c r="M18" s="41"/>
      <c r="N18" s="41"/>
      <c r="O18" s="41"/>
      <c r="P18" s="43"/>
      <c r="Q18" s="42"/>
      <c r="R18" s="48" t="s">
        <v>75</v>
      </c>
      <c r="S18" s="161" t="s">
        <v>152</v>
      </c>
      <c r="T18" s="157" t="s">
        <v>153</v>
      </c>
    </row>
    <row r="19" spans="1:21" s="34" customFormat="1" ht="19.5" customHeight="1" thickBot="1" x14ac:dyDescent="0.3">
      <c r="A19" s="68">
        <v>9</v>
      </c>
      <c r="B19" s="69" t="s">
        <v>192</v>
      </c>
      <c r="C19" s="35">
        <v>1</v>
      </c>
      <c r="D19" s="36">
        <f t="shared" ref="D19" si="8">(J19+K19+M19+N19)*C19/F19</f>
        <v>0</v>
      </c>
      <c r="E19" s="37">
        <f t="shared" ref="E19" si="9">(I19-K19+L19-N19+O19)*C19/F19</f>
        <v>0.6</v>
      </c>
      <c r="F19" s="38">
        <f t="shared" ref="F19" si="10">G19+H19</f>
        <v>25</v>
      </c>
      <c r="G19" s="39">
        <v>10</v>
      </c>
      <c r="H19" s="40">
        <f t="shared" ref="H19" si="11">I19+L19+O19</f>
        <v>15</v>
      </c>
      <c r="I19" s="41"/>
      <c r="J19" s="82"/>
      <c r="K19" s="82"/>
      <c r="L19" s="82">
        <v>15</v>
      </c>
      <c r="M19" s="41"/>
      <c r="N19" s="41"/>
      <c r="O19" s="41"/>
      <c r="P19" s="43"/>
      <c r="Q19" s="42"/>
      <c r="R19" s="48" t="s">
        <v>75</v>
      </c>
      <c r="S19" s="156" t="s">
        <v>40</v>
      </c>
      <c r="T19" s="157" t="s">
        <v>41</v>
      </c>
    </row>
    <row r="20" spans="1:21" ht="24.95" customHeight="1" thickBot="1" x14ac:dyDescent="0.3">
      <c r="A20" s="216" t="s">
        <v>181</v>
      </c>
      <c r="B20" s="217"/>
      <c r="C20" s="6">
        <f t="shared" ref="C20:P20" si="12">SUM(C11:C19)</f>
        <v>20</v>
      </c>
      <c r="D20" s="146">
        <f t="shared" si="12"/>
        <v>0.66666666666666663</v>
      </c>
      <c r="E20" s="133">
        <f t="shared" si="12"/>
        <v>15.204545454545455</v>
      </c>
      <c r="F20" s="6">
        <f t="shared" si="12"/>
        <v>565</v>
      </c>
      <c r="G20" s="6">
        <f t="shared" si="12"/>
        <v>129</v>
      </c>
      <c r="H20" s="6">
        <f t="shared" si="12"/>
        <v>436</v>
      </c>
      <c r="I20" s="6">
        <f t="shared" si="12"/>
        <v>169</v>
      </c>
      <c r="J20" s="6">
        <f t="shared" si="12"/>
        <v>14</v>
      </c>
      <c r="K20" s="6">
        <f t="shared" si="12"/>
        <v>6</v>
      </c>
      <c r="L20" s="6">
        <f t="shared" si="12"/>
        <v>82</v>
      </c>
      <c r="M20" s="6">
        <f t="shared" si="12"/>
        <v>0</v>
      </c>
      <c r="N20" s="6">
        <f t="shared" si="12"/>
        <v>0</v>
      </c>
      <c r="O20" s="6">
        <f t="shared" si="12"/>
        <v>185</v>
      </c>
      <c r="P20" s="6">
        <f t="shared" si="12"/>
        <v>0</v>
      </c>
      <c r="Q20" s="135"/>
      <c r="R20" s="136"/>
      <c r="S20" s="137"/>
      <c r="T20" s="138"/>
    </row>
    <row r="21" spans="1:21" s="29" customFormat="1" ht="33.75" customHeight="1" x14ac:dyDescent="0.25">
      <c r="A21" s="68">
        <v>10</v>
      </c>
      <c r="B21" s="69" t="s">
        <v>193</v>
      </c>
      <c r="C21" s="21">
        <v>3</v>
      </c>
      <c r="D21" s="22">
        <f t="shared" ref="D21:D27" si="13">(J21+K21+M21+N21)*C21/F21</f>
        <v>0</v>
      </c>
      <c r="E21" s="23">
        <f t="shared" ref="E21:E27" si="14">(I21-K21+L21-N21+O21)*C21/F21</f>
        <v>2.25</v>
      </c>
      <c r="F21" s="24">
        <f t="shared" ref="F21:F27" si="15">G21+H21</f>
        <v>80</v>
      </c>
      <c r="G21" s="25">
        <v>20</v>
      </c>
      <c r="H21" s="26">
        <f t="shared" ref="H21:H27" si="16">I21+L21+O21</f>
        <v>60</v>
      </c>
      <c r="I21" s="27">
        <v>15</v>
      </c>
      <c r="J21" s="215"/>
      <c r="K21" s="215"/>
      <c r="L21" s="215">
        <v>20</v>
      </c>
      <c r="M21" s="27"/>
      <c r="N21" s="27"/>
      <c r="O21" s="27">
        <v>25</v>
      </c>
      <c r="P21" s="27"/>
      <c r="Q21" s="28" t="s">
        <v>97</v>
      </c>
      <c r="R21" s="48" t="s">
        <v>76</v>
      </c>
      <c r="S21" s="154" t="s">
        <v>98</v>
      </c>
      <c r="T21" s="159" t="s">
        <v>99</v>
      </c>
    </row>
    <row r="22" spans="1:21" s="29" customFormat="1" ht="33.75" customHeight="1" x14ac:dyDescent="0.25">
      <c r="A22" s="68">
        <v>11</v>
      </c>
      <c r="B22" s="69" t="s">
        <v>185</v>
      </c>
      <c r="C22" s="21">
        <v>1</v>
      </c>
      <c r="D22" s="22">
        <f t="shared" si="13"/>
        <v>0.26666666666666666</v>
      </c>
      <c r="E22" s="23">
        <f t="shared" si="14"/>
        <v>0.56666666666666665</v>
      </c>
      <c r="F22" s="24">
        <f t="shared" si="15"/>
        <v>30</v>
      </c>
      <c r="G22" s="25">
        <v>5</v>
      </c>
      <c r="H22" s="26">
        <f t="shared" si="16"/>
        <v>25</v>
      </c>
      <c r="I22" s="27">
        <v>8</v>
      </c>
      <c r="J22" s="215"/>
      <c r="K22" s="215">
        <v>8</v>
      </c>
      <c r="L22" s="215">
        <v>5</v>
      </c>
      <c r="M22" s="27"/>
      <c r="N22" s="27"/>
      <c r="O22" s="27">
        <v>12</v>
      </c>
      <c r="P22" s="27"/>
      <c r="Q22" s="28" t="s">
        <v>31</v>
      </c>
      <c r="R22" s="48" t="s">
        <v>75</v>
      </c>
      <c r="S22" s="154" t="s">
        <v>72</v>
      </c>
      <c r="T22" s="155" t="s">
        <v>232</v>
      </c>
    </row>
    <row r="23" spans="1:21" s="34" customFormat="1" ht="24.95" customHeight="1" x14ac:dyDescent="0.25">
      <c r="A23" s="68">
        <v>12</v>
      </c>
      <c r="B23" s="76" t="s">
        <v>194</v>
      </c>
      <c r="C23" s="35">
        <v>2</v>
      </c>
      <c r="D23" s="36">
        <f t="shared" si="13"/>
        <v>0</v>
      </c>
      <c r="E23" s="37">
        <f t="shared" si="14"/>
        <v>1.2727272727272727</v>
      </c>
      <c r="F23" s="38">
        <f t="shared" si="15"/>
        <v>55</v>
      </c>
      <c r="G23" s="39">
        <v>20</v>
      </c>
      <c r="H23" s="26">
        <f t="shared" si="16"/>
        <v>35</v>
      </c>
      <c r="I23" s="41">
        <v>10</v>
      </c>
      <c r="J23" s="41"/>
      <c r="K23" s="41"/>
      <c r="L23" s="41"/>
      <c r="M23" s="41"/>
      <c r="N23" s="41"/>
      <c r="O23" s="41">
        <v>25</v>
      </c>
      <c r="P23" s="41"/>
      <c r="Q23" s="42" t="s">
        <v>97</v>
      </c>
      <c r="R23" s="48" t="s">
        <v>75</v>
      </c>
      <c r="S23" s="161" t="s">
        <v>106</v>
      </c>
      <c r="T23" s="158" t="s">
        <v>249</v>
      </c>
    </row>
    <row r="24" spans="1:21" s="29" customFormat="1" ht="24.95" customHeight="1" x14ac:dyDescent="0.25">
      <c r="A24" s="68">
        <v>13</v>
      </c>
      <c r="B24" s="69" t="s">
        <v>195</v>
      </c>
      <c r="C24" s="21">
        <v>2</v>
      </c>
      <c r="D24" s="22">
        <f t="shared" si="13"/>
        <v>0</v>
      </c>
      <c r="E24" s="23">
        <f t="shared" si="14"/>
        <v>1.2</v>
      </c>
      <c r="F24" s="24">
        <f t="shared" si="15"/>
        <v>50</v>
      </c>
      <c r="G24" s="25">
        <v>20</v>
      </c>
      <c r="H24" s="26">
        <f t="shared" si="16"/>
        <v>30</v>
      </c>
      <c r="I24" s="27">
        <v>10</v>
      </c>
      <c r="J24" s="27"/>
      <c r="K24" s="27"/>
      <c r="L24" s="27"/>
      <c r="M24" s="27"/>
      <c r="N24" s="27"/>
      <c r="O24" s="27">
        <v>20</v>
      </c>
      <c r="P24" s="27"/>
      <c r="Q24" s="28" t="s">
        <v>31</v>
      </c>
      <c r="R24" s="48" t="s">
        <v>75</v>
      </c>
      <c r="S24" s="154" t="s">
        <v>100</v>
      </c>
      <c r="T24" s="159" t="s">
        <v>101</v>
      </c>
    </row>
    <row r="25" spans="1:21" s="29" customFormat="1" ht="24.95" customHeight="1" x14ac:dyDescent="0.25">
      <c r="A25" s="68">
        <v>14</v>
      </c>
      <c r="B25" s="70" t="s">
        <v>196</v>
      </c>
      <c r="C25" s="21">
        <v>3</v>
      </c>
      <c r="D25" s="22">
        <f t="shared" si="13"/>
        <v>0</v>
      </c>
      <c r="E25" s="23">
        <f t="shared" si="14"/>
        <v>2.0625</v>
      </c>
      <c r="F25" s="24">
        <f t="shared" si="15"/>
        <v>80</v>
      </c>
      <c r="G25" s="25">
        <v>25</v>
      </c>
      <c r="H25" s="71">
        <f t="shared" si="16"/>
        <v>55</v>
      </c>
      <c r="I25" s="72">
        <v>10</v>
      </c>
      <c r="J25" s="72"/>
      <c r="K25" s="72"/>
      <c r="L25" s="72">
        <v>25</v>
      </c>
      <c r="M25" s="72"/>
      <c r="N25" s="72"/>
      <c r="O25" s="72">
        <v>20</v>
      </c>
      <c r="P25" s="27"/>
      <c r="Q25" s="28" t="s">
        <v>31</v>
      </c>
      <c r="R25" s="48" t="s">
        <v>76</v>
      </c>
      <c r="S25" s="154" t="s">
        <v>67</v>
      </c>
      <c r="T25" s="159" t="s">
        <v>68</v>
      </c>
    </row>
    <row r="26" spans="1:21" s="34" customFormat="1" ht="24.95" customHeight="1" x14ac:dyDescent="0.25">
      <c r="A26" s="68">
        <v>15</v>
      </c>
      <c r="B26" s="73" t="s">
        <v>197</v>
      </c>
      <c r="C26" s="30">
        <v>2</v>
      </c>
      <c r="D26" s="22">
        <f t="shared" si="13"/>
        <v>0</v>
      </c>
      <c r="E26" s="23">
        <f t="shared" si="14"/>
        <v>1.6666666666666667</v>
      </c>
      <c r="F26" s="24">
        <f t="shared" si="15"/>
        <v>60</v>
      </c>
      <c r="G26" s="31">
        <v>10</v>
      </c>
      <c r="H26" s="26">
        <f t="shared" si="16"/>
        <v>50</v>
      </c>
      <c r="I26" s="32">
        <v>20</v>
      </c>
      <c r="J26" s="32"/>
      <c r="K26" s="32"/>
      <c r="L26" s="32">
        <v>10</v>
      </c>
      <c r="M26" s="32"/>
      <c r="N26" s="32"/>
      <c r="O26" s="32">
        <v>20</v>
      </c>
      <c r="P26" s="32"/>
      <c r="Q26" s="33" t="s">
        <v>31</v>
      </c>
      <c r="R26" s="48" t="s">
        <v>75</v>
      </c>
      <c r="S26" s="161" t="s">
        <v>103</v>
      </c>
      <c r="T26" s="173" t="s">
        <v>108</v>
      </c>
    </row>
    <row r="27" spans="1:21" s="34" customFormat="1" ht="30.75" customHeight="1" x14ac:dyDescent="0.25">
      <c r="A27" s="68">
        <v>16</v>
      </c>
      <c r="B27" s="69" t="s">
        <v>198</v>
      </c>
      <c r="C27" s="35">
        <v>1</v>
      </c>
      <c r="D27" s="36">
        <f t="shared" si="13"/>
        <v>0</v>
      </c>
      <c r="E27" s="37">
        <f t="shared" si="14"/>
        <v>0.83333333333333337</v>
      </c>
      <c r="F27" s="38">
        <f t="shared" si="15"/>
        <v>30</v>
      </c>
      <c r="G27" s="39">
        <v>5</v>
      </c>
      <c r="H27" s="40">
        <f t="shared" si="16"/>
        <v>25</v>
      </c>
      <c r="I27" s="41">
        <v>10</v>
      </c>
      <c r="J27" s="41"/>
      <c r="K27" s="41"/>
      <c r="L27" s="41"/>
      <c r="M27" s="41"/>
      <c r="N27" s="41"/>
      <c r="O27" s="41">
        <v>15</v>
      </c>
      <c r="P27" s="43"/>
      <c r="Q27" s="42" t="s">
        <v>31</v>
      </c>
      <c r="R27" s="48" t="s">
        <v>75</v>
      </c>
      <c r="S27" s="161" t="s">
        <v>39</v>
      </c>
      <c r="T27" s="160" t="s">
        <v>148</v>
      </c>
    </row>
    <row r="28" spans="1:21" s="34" customFormat="1" ht="19.5" customHeight="1" x14ac:dyDescent="0.25">
      <c r="A28" s="68">
        <v>17</v>
      </c>
      <c r="B28" s="69" t="s">
        <v>192</v>
      </c>
      <c r="C28" s="35">
        <v>1</v>
      </c>
      <c r="D28" s="36">
        <f t="shared" si="4"/>
        <v>0</v>
      </c>
      <c r="E28" s="37">
        <f t="shared" si="5"/>
        <v>0.6</v>
      </c>
      <c r="F28" s="38">
        <f t="shared" si="6"/>
        <v>25</v>
      </c>
      <c r="G28" s="39">
        <v>10</v>
      </c>
      <c r="H28" s="40">
        <f t="shared" si="7"/>
        <v>15</v>
      </c>
      <c r="I28" s="41"/>
      <c r="J28" s="41"/>
      <c r="K28" s="41"/>
      <c r="L28" s="41">
        <v>15</v>
      </c>
      <c r="M28" s="41"/>
      <c r="N28" s="41"/>
      <c r="O28" s="41"/>
      <c r="P28" s="43"/>
      <c r="Q28" s="42"/>
      <c r="R28" s="48" t="s">
        <v>75</v>
      </c>
      <c r="S28" s="156" t="s">
        <v>40</v>
      </c>
      <c r="T28" s="157" t="s">
        <v>41</v>
      </c>
    </row>
    <row r="29" spans="1:21" s="34" customFormat="1" ht="23.25" customHeight="1" x14ac:dyDescent="0.25">
      <c r="A29" s="68">
        <v>18</v>
      </c>
      <c r="B29" s="69" t="s">
        <v>199</v>
      </c>
      <c r="C29" s="35">
        <v>2</v>
      </c>
      <c r="D29" s="36">
        <f t="shared" si="4"/>
        <v>0</v>
      </c>
      <c r="E29" s="37">
        <f t="shared" si="5"/>
        <v>1.6</v>
      </c>
      <c r="F29" s="38">
        <f t="shared" si="6"/>
        <v>50</v>
      </c>
      <c r="G29" s="39">
        <v>10</v>
      </c>
      <c r="H29" s="40">
        <f t="shared" si="7"/>
        <v>40</v>
      </c>
      <c r="I29" s="41">
        <v>10</v>
      </c>
      <c r="J29" s="41"/>
      <c r="K29" s="41"/>
      <c r="L29" s="41">
        <v>30</v>
      </c>
      <c r="M29" s="41"/>
      <c r="N29" s="41"/>
      <c r="O29" s="41"/>
      <c r="P29" s="43"/>
      <c r="Q29" s="42"/>
      <c r="R29" s="48" t="s">
        <v>75</v>
      </c>
      <c r="S29" s="161" t="s">
        <v>51</v>
      </c>
      <c r="T29" s="174" t="s">
        <v>115</v>
      </c>
      <c r="U29" s="77"/>
    </row>
    <row r="30" spans="1:21" s="34" customFormat="1" ht="25.9" customHeight="1" x14ac:dyDescent="0.25">
      <c r="A30" s="68">
        <v>19</v>
      </c>
      <c r="B30" s="69" t="s">
        <v>200</v>
      </c>
      <c r="C30" s="35">
        <v>2</v>
      </c>
      <c r="D30" s="36">
        <f t="shared" si="4"/>
        <v>0</v>
      </c>
      <c r="E30" s="37">
        <f t="shared" si="5"/>
        <v>1.6666666666666667</v>
      </c>
      <c r="F30" s="38">
        <f t="shared" si="6"/>
        <v>60</v>
      </c>
      <c r="G30" s="39">
        <v>10</v>
      </c>
      <c r="H30" s="40">
        <f t="shared" si="7"/>
        <v>50</v>
      </c>
      <c r="I30" s="41">
        <v>30</v>
      </c>
      <c r="J30" s="41"/>
      <c r="K30" s="41"/>
      <c r="L30" s="41">
        <v>20</v>
      </c>
      <c r="M30" s="41"/>
      <c r="N30" s="41"/>
      <c r="O30" s="41"/>
      <c r="P30" s="43"/>
      <c r="Q30" s="42"/>
      <c r="R30" s="48" t="s">
        <v>75</v>
      </c>
      <c r="S30" s="161" t="s">
        <v>51</v>
      </c>
      <c r="T30" s="158" t="s">
        <v>253</v>
      </c>
      <c r="U30" s="77"/>
    </row>
    <row r="31" spans="1:21" s="34" customFormat="1" ht="29.25" customHeight="1" thickBot="1" x14ac:dyDescent="0.3">
      <c r="A31" s="68">
        <v>20</v>
      </c>
      <c r="B31" s="69" t="s">
        <v>201</v>
      </c>
      <c r="C31" s="35">
        <v>1</v>
      </c>
      <c r="D31" s="36">
        <f t="shared" si="4"/>
        <v>0</v>
      </c>
      <c r="E31" s="37">
        <f t="shared" si="5"/>
        <v>0.83333333333333337</v>
      </c>
      <c r="F31" s="38">
        <f t="shared" si="6"/>
        <v>30</v>
      </c>
      <c r="G31" s="39">
        <v>5</v>
      </c>
      <c r="H31" s="40">
        <f t="shared" si="7"/>
        <v>25</v>
      </c>
      <c r="I31" s="41"/>
      <c r="J31" s="41"/>
      <c r="K31" s="41"/>
      <c r="L31" s="41">
        <v>9</v>
      </c>
      <c r="M31" s="41"/>
      <c r="N31" s="41"/>
      <c r="O31" s="41">
        <v>16</v>
      </c>
      <c r="P31" s="43"/>
      <c r="Q31" s="42" t="s">
        <v>31</v>
      </c>
      <c r="R31" s="48" t="s">
        <v>75</v>
      </c>
      <c r="S31" s="156" t="s">
        <v>116</v>
      </c>
      <c r="T31" s="157" t="s">
        <v>117</v>
      </c>
    </row>
    <row r="32" spans="1:21" ht="24.95" customHeight="1" thickBot="1" x14ac:dyDescent="0.3">
      <c r="A32" s="216" t="s">
        <v>202</v>
      </c>
      <c r="B32" s="217"/>
      <c r="C32" s="6">
        <f t="shared" ref="C32:P32" si="17">SUM(C21:C31)</f>
        <v>20</v>
      </c>
      <c r="D32" s="146">
        <f t="shared" si="17"/>
        <v>0.26666666666666666</v>
      </c>
      <c r="E32" s="146">
        <f t="shared" si="17"/>
        <v>14.551893939393938</v>
      </c>
      <c r="F32" s="6">
        <f t="shared" si="17"/>
        <v>550</v>
      </c>
      <c r="G32" s="6">
        <f t="shared" si="17"/>
        <v>140</v>
      </c>
      <c r="H32" s="6">
        <f t="shared" si="17"/>
        <v>410</v>
      </c>
      <c r="I32" s="6">
        <f t="shared" si="17"/>
        <v>123</v>
      </c>
      <c r="J32" s="6">
        <f t="shared" si="17"/>
        <v>0</v>
      </c>
      <c r="K32" s="6">
        <f t="shared" si="17"/>
        <v>8</v>
      </c>
      <c r="L32" s="6">
        <f t="shared" si="17"/>
        <v>134</v>
      </c>
      <c r="M32" s="6">
        <f t="shared" si="17"/>
        <v>0</v>
      </c>
      <c r="N32" s="6">
        <f t="shared" si="17"/>
        <v>0</v>
      </c>
      <c r="O32" s="6">
        <f t="shared" si="17"/>
        <v>153</v>
      </c>
      <c r="P32" s="6">
        <f t="shared" si="17"/>
        <v>0</v>
      </c>
      <c r="Q32" s="135"/>
      <c r="R32" s="136"/>
      <c r="S32" s="137"/>
      <c r="T32" s="138"/>
    </row>
    <row r="33" spans="1:21" s="34" customFormat="1" ht="24.95" customHeight="1" x14ac:dyDescent="0.25">
      <c r="A33" s="68">
        <v>21</v>
      </c>
      <c r="B33" s="76" t="s">
        <v>104</v>
      </c>
      <c r="C33" s="30">
        <v>2</v>
      </c>
      <c r="D33" s="22">
        <f>(J33+K33+M33+N33)*C33/F33</f>
        <v>0</v>
      </c>
      <c r="E33" s="23">
        <f>(I33-K33+L33-N33+O33)*C33/F33</f>
        <v>1.2</v>
      </c>
      <c r="F33" s="24">
        <f>G33+H33</f>
        <v>50</v>
      </c>
      <c r="G33" s="31">
        <v>20</v>
      </c>
      <c r="H33" s="26">
        <f>I33+L33+O33</f>
        <v>30</v>
      </c>
      <c r="I33" s="32"/>
      <c r="J33" s="32"/>
      <c r="K33" s="32"/>
      <c r="L33" s="32">
        <v>30</v>
      </c>
      <c r="M33" s="32"/>
      <c r="N33" s="32"/>
      <c r="O33" s="32"/>
      <c r="P33" s="32"/>
      <c r="Q33" s="33"/>
      <c r="R33" s="48" t="s">
        <v>75</v>
      </c>
      <c r="S33" s="161" t="s">
        <v>51</v>
      </c>
      <c r="T33" s="157" t="s">
        <v>105</v>
      </c>
      <c r="U33" s="29"/>
    </row>
    <row r="34" spans="1:21" s="34" customFormat="1" ht="23.25" customHeight="1" x14ac:dyDescent="0.25">
      <c r="A34" s="68">
        <v>22</v>
      </c>
      <c r="B34" s="69" t="s">
        <v>121</v>
      </c>
      <c r="C34" s="35">
        <v>2</v>
      </c>
      <c r="D34" s="36">
        <f t="shared" si="4"/>
        <v>0</v>
      </c>
      <c r="E34" s="37">
        <f t="shared" si="5"/>
        <v>1.2</v>
      </c>
      <c r="F34" s="38">
        <f t="shared" si="6"/>
        <v>50</v>
      </c>
      <c r="G34" s="39">
        <v>20</v>
      </c>
      <c r="H34" s="40">
        <f t="shared" si="7"/>
        <v>30</v>
      </c>
      <c r="I34" s="41"/>
      <c r="J34" s="41"/>
      <c r="K34" s="41"/>
      <c r="L34" s="41">
        <v>30</v>
      </c>
      <c r="M34" s="41"/>
      <c r="N34" s="41"/>
      <c r="O34" s="41"/>
      <c r="P34" s="43"/>
      <c r="Q34" s="42"/>
      <c r="R34" s="48" t="s">
        <v>75</v>
      </c>
      <c r="S34" s="161" t="s">
        <v>39</v>
      </c>
      <c r="T34" s="158" t="s">
        <v>251</v>
      </c>
    </row>
    <row r="35" spans="1:21" s="34" customFormat="1" ht="36.75" customHeight="1" x14ac:dyDescent="0.25">
      <c r="A35" s="68">
        <v>23</v>
      </c>
      <c r="B35" s="69" t="s">
        <v>107</v>
      </c>
      <c r="C35" s="35">
        <v>2</v>
      </c>
      <c r="D35" s="36">
        <f t="shared" ref="D35:D40" si="18">(J35+K35+M35+N35)*C35/F35</f>
        <v>0</v>
      </c>
      <c r="E35" s="37">
        <f t="shared" ref="E35:E40" si="19">(I35-K35+L35-N35+O35)*C35/F35</f>
        <v>1.2</v>
      </c>
      <c r="F35" s="38">
        <f t="shared" ref="F35:F40" si="20">G35+H35</f>
        <v>50</v>
      </c>
      <c r="G35" s="39">
        <v>20</v>
      </c>
      <c r="H35" s="40">
        <f>I35+L35+O35</f>
        <v>30</v>
      </c>
      <c r="I35" s="41">
        <v>12</v>
      </c>
      <c r="J35" s="41"/>
      <c r="K35" s="41"/>
      <c r="L35" s="41"/>
      <c r="M35" s="41"/>
      <c r="N35" s="41"/>
      <c r="O35" s="41">
        <v>18</v>
      </c>
      <c r="P35" s="43"/>
      <c r="Q35" s="42" t="s">
        <v>31</v>
      </c>
      <c r="R35" s="48" t="s">
        <v>75</v>
      </c>
      <c r="S35" s="161" t="s">
        <v>103</v>
      </c>
      <c r="T35" s="157" t="s">
        <v>146</v>
      </c>
    </row>
    <row r="36" spans="1:21" s="34" customFormat="1" ht="21" customHeight="1" x14ac:dyDescent="0.25">
      <c r="A36" s="68">
        <v>24</v>
      </c>
      <c r="B36" s="69" t="s">
        <v>109</v>
      </c>
      <c r="C36" s="35">
        <v>2</v>
      </c>
      <c r="D36" s="36">
        <f t="shared" si="18"/>
        <v>0</v>
      </c>
      <c r="E36" s="37">
        <f t="shared" si="19"/>
        <v>1.2</v>
      </c>
      <c r="F36" s="38">
        <f t="shared" si="20"/>
        <v>50</v>
      </c>
      <c r="G36" s="39">
        <v>20</v>
      </c>
      <c r="H36" s="40">
        <f>I36+L36+O36</f>
        <v>30</v>
      </c>
      <c r="I36" s="41">
        <v>10</v>
      </c>
      <c r="J36" s="41"/>
      <c r="K36" s="41"/>
      <c r="L36" s="41"/>
      <c r="M36" s="41"/>
      <c r="N36" s="41"/>
      <c r="O36" s="41">
        <v>20</v>
      </c>
      <c r="P36" s="43"/>
      <c r="Q36" s="42" t="s">
        <v>97</v>
      </c>
      <c r="R36" s="48" t="s">
        <v>75</v>
      </c>
      <c r="S36" s="156" t="s">
        <v>110</v>
      </c>
      <c r="T36" s="157" t="s">
        <v>111</v>
      </c>
    </row>
    <row r="37" spans="1:21" s="214" customFormat="1" ht="31.5" customHeight="1" x14ac:dyDescent="0.25">
      <c r="A37" s="205">
        <v>25</v>
      </c>
      <c r="B37" s="206" t="s">
        <v>243</v>
      </c>
      <c r="C37" s="207">
        <v>2</v>
      </c>
      <c r="D37" s="106">
        <f t="shared" si="18"/>
        <v>0</v>
      </c>
      <c r="E37" s="107">
        <f t="shared" si="19"/>
        <v>1.7777777777777777</v>
      </c>
      <c r="F37" s="208">
        <f t="shared" si="20"/>
        <v>45</v>
      </c>
      <c r="G37" s="207">
        <v>5</v>
      </c>
      <c r="H37" s="207">
        <v>40</v>
      </c>
      <c r="I37" s="207"/>
      <c r="J37" s="207"/>
      <c r="K37" s="207"/>
      <c r="L37" s="207"/>
      <c r="M37" s="207"/>
      <c r="N37" s="207"/>
      <c r="O37" s="207">
        <v>40</v>
      </c>
      <c r="P37" s="207"/>
      <c r="Q37" s="209" t="s">
        <v>31</v>
      </c>
      <c r="R37" s="210" t="s">
        <v>75</v>
      </c>
      <c r="S37" s="211" t="s">
        <v>39</v>
      </c>
      <c r="T37" s="212" t="s">
        <v>57</v>
      </c>
      <c r="U37" s="213"/>
    </row>
    <row r="38" spans="1:21" s="34" customFormat="1" ht="24.6" customHeight="1" x14ac:dyDescent="0.25">
      <c r="A38" s="68">
        <v>26</v>
      </c>
      <c r="B38" s="69" t="s">
        <v>112</v>
      </c>
      <c r="C38" s="35">
        <v>2</v>
      </c>
      <c r="D38" s="36">
        <f t="shared" si="18"/>
        <v>0</v>
      </c>
      <c r="E38" s="37">
        <f t="shared" si="19"/>
        <v>1.2</v>
      </c>
      <c r="F38" s="38">
        <f t="shared" si="20"/>
        <v>50</v>
      </c>
      <c r="G38" s="39">
        <v>20</v>
      </c>
      <c r="H38" s="40">
        <f>I38+L38+O38</f>
        <v>30</v>
      </c>
      <c r="I38" s="41"/>
      <c r="J38" s="41"/>
      <c r="K38" s="41"/>
      <c r="L38" s="41">
        <v>30</v>
      </c>
      <c r="M38" s="41"/>
      <c r="N38" s="41"/>
      <c r="O38" s="41"/>
      <c r="P38" s="43"/>
      <c r="Q38" s="42"/>
      <c r="R38" s="48" t="s">
        <v>75</v>
      </c>
      <c r="S38" s="161" t="s">
        <v>39</v>
      </c>
      <c r="T38" s="158" t="s">
        <v>113</v>
      </c>
    </row>
    <row r="39" spans="1:21" s="34" customFormat="1" ht="23.25" customHeight="1" x14ac:dyDescent="0.25">
      <c r="A39" s="78">
        <v>27</v>
      </c>
      <c r="B39" s="79" t="s">
        <v>118</v>
      </c>
      <c r="C39" s="80">
        <v>1</v>
      </c>
      <c r="D39" s="36">
        <f t="shared" si="18"/>
        <v>0</v>
      </c>
      <c r="E39" s="37">
        <f t="shared" si="19"/>
        <v>0.83333333333333337</v>
      </c>
      <c r="F39" s="38">
        <f t="shared" si="20"/>
        <v>30</v>
      </c>
      <c r="G39" s="81">
        <v>5</v>
      </c>
      <c r="H39" s="40">
        <f>I39+L39+O39</f>
        <v>25</v>
      </c>
      <c r="I39" s="82">
        <v>10</v>
      </c>
      <c r="J39" s="82"/>
      <c r="K39" s="82"/>
      <c r="L39" s="82">
        <v>15</v>
      </c>
      <c r="M39" s="82"/>
      <c r="N39" s="82"/>
      <c r="O39" s="82"/>
      <c r="P39" s="83"/>
      <c r="Q39" s="84"/>
      <c r="R39" s="85" t="s">
        <v>75</v>
      </c>
      <c r="S39" s="163" t="s">
        <v>119</v>
      </c>
      <c r="T39" s="162" t="s">
        <v>120</v>
      </c>
    </row>
    <row r="40" spans="1:21" s="34" customFormat="1" ht="23.25" customHeight="1" x14ac:dyDescent="0.25">
      <c r="A40" s="68">
        <v>28</v>
      </c>
      <c r="B40" s="69" t="s">
        <v>114</v>
      </c>
      <c r="C40" s="35">
        <v>6</v>
      </c>
      <c r="D40" s="36">
        <f t="shared" si="18"/>
        <v>0</v>
      </c>
      <c r="E40" s="37">
        <f t="shared" si="19"/>
        <v>6</v>
      </c>
      <c r="F40" s="38">
        <f t="shared" si="20"/>
        <v>150</v>
      </c>
      <c r="G40" s="39"/>
      <c r="H40" s="40">
        <f>I40+L40+O40</f>
        <v>150</v>
      </c>
      <c r="I40" s="41"/>
      <c r="J40" s="41"/>
      <c r="K40" s="41"/>
      <c r="L40" s="41"/>
      <c r="M40" s="41"/>
      <c r="N40" s="41"/>
      <c r="O40" s="41">
        <v>150</v>
      </c>
      <c r="P40" s="43"/>
      <c r="Q40" s="42"/>
      <c r="R40" s="48" t="s">
        <v>75</v>
      </c>
      <c r="T40" s="170" t="s">
        <v>233</v>
      </c>
    </row>
    <row r="41" spans="1:21" s="34" customFormat="1" ht="30.75" customHeight="1" thickBot="1" x14ac:dyDescent="0.3">
      <c r="A41" s="68">
        <v>29</v>
      </c>
      <c r="B41" s="69" t="s">
        <v>182</v>
      </c>
      <c r="C41" s="35">
        <v>1</v>
      </c>
      <c r="D41" s="36">
        <f t="shared" si="4"/>
        <v>0</v>
      </c>
      <c r="E41" s="37">
        <f t="shared" si="5"/>
        <v>0.8</v>
      </c>
      <c r="F41" s="38">
        <f t="shared" si="6"/>
        <v>25</v>
      </c>
      <c r="G41" s="39">
        <v>5</v>
      </c>
      <c r="H41" s="40">
        <f t="shared" si="7"/>
        <v>20</v>
      </c>
      <c r="I41" s="41"/>
      <c r="J41" s="41"/>
      <c r="K41" s="41"/>
      <c r="L41" s="41">
        <v>20</v>
      </c>
      <c r="M41" s="41"/>
      <c r="N41" s="41"/>
      <c r="O41" s="41"/>
      <c r="P41" s="43"/>
      <c r="Q41" s="42"/>
      <c r="R41" s="48" t="s">
        <v>75</v>
      </c>
      <c r="S41" s="74"/>
      <c r="T41" s="75"/>
    </row>
    <row r="42" spans="1:21" ht="24.95" customHeight="1" thickBot="1" x14ac:dyDescent="0.3">
      <c r="A42" s="216" t="s">
        <v>179</v>
      </c>
      <c r="B42" s="217"/>
      <c r="C42" s="6">
        <f>SUM(C33:C41)</f>
        <v>20</v>
      </c>
      <c r="D42" s="6">
        <f t="shared" ref="D42:P42" si="21">SUM(D33:D41)</f>
        <v>0</v>
      </c>
      <c r="E42" s="146">
        <f t="shared" si="21"/>
        <v>15.411111111111111</v>
      </c>
      <c r="F42" s="6">
        <f t="shared" si="21"/>
        <v>500</v>
      </c>
      <c r="G42" s="6">
        <f t="shared" si="21"/>
        <v>115</v>
      </c>
      <c r="H42" s="6">
        <f t="shared" si="21"/>
        <v>385</v>
      </c>
      <c r="I42" s="6">
        <f t="shared" si="21"/>
        <v>32</v>
      </c>
      <c r="J42" s="6">
        <f t="shared" si="21"/>
        <v>0</v>
      </c>
      <c r="K42" s="6">
        <f t="shared" si="21"/>
        <v>0</v>
      </c>
      <c r="L42" s="6">
        <f t="shared" si="21"/>
        <v>125</v>
      </c>
      <c r="M42" s="6">
        <f t="shared" si="21"/>
        <v>0</v>
      </c>
      <c r="N42" s="6">
        <f t="shared" si="21"/>
        <v>0</v>
      </c>
      <c r="O42" s="6">
        <f t="shared" si="21"/>
        <v>228</v>
      </c>
      <c r="P42" s="6">
        <f t="shared" si="21"/>
        <v>0</v>
      </c>
      <c r="Q42" s="135"/>
      <c r="R42" s="136"/>
      <c r="S42" s="139"/>
      <c r="T42" s="138"/>
    </row>
    <row r="43" spans="1:21" ht="26.85" customHeight="1" thickBot="1" x14ac:dyDescent="0.3">
      <c r="A43" s="216" t="s">
        <v>203</v>
      </c>
      <c r="B43" s="217"/>
      <c r="C43" s="6">
        <f t="shared" ref="C43:P43" si="22">SUM(C20+C32+C42)</f>
        <v>60</v>
      </c>
      <c r="D43" s="146">
        <f t="shared" si="22"/>
        <v>0.93333333333333335</v>
      </c>
      <c r="E43" s="146">
        <f t="shared" si="22"/>
        <v>45.167550505050507</v>
      </c>
      <c r="F43" s="6">
        <f t="shared" si="22"/>
        <v>1615</v>
      </c>
      <c r="G43" s="6">
        <f t="shared" si="22"/>
        <v>384</v>
      </c>
      <c r="H43" s="6">
        <f t="shared" si="22"/>
        <v>1231</v>
      </c>
      <c r="I43" s="6">
        <f t="shared" si="22"/>
        <v>324</v>
      </c>
      <c r="J43" s="6">
        <f t="shared" si="22"/>
        <v>14</v>
      </c>
      <c r="K43" s="6">
        <f t="shared" si="22"/>
        <v>14</v>
      </c>
      <c r="L43" s="6">
        <f t="shared" si="22"/>
        <v>341</v>
      </c>
      <c r="M43" s="6">
        <f t="shared" si="22"/>
        <v>0</v>
      </c>
      <c r="N43" s="6">
        <f t="shared" si="22"/>
        <v>0</v>
      </c>
      <c r="O43" s="6">
        <f t="shared" si="22"/>
        <v>566</v>
      </c>
      <c r="P43" s="6">
        <f t="shared" si="22"/>
        <v>0</v>
      </c>
      <c r="Q43" s="86"/>
      <c r="R43" s="87"/>
      <c r="S43" s="88" t="s">
        <v>12</v>
      </c>
      <c r="T43" s="89" t="s">
        <v>12</v>
      </c>
    </row>
    <row r="46" spans="1:21" s="94" customFormat="1" x14ac:dyDescent="0.25">
      <c r="A46" s="90"/>
      <c r="B46" s="90" t="s">
        <v>122</v>
      </c>
      <c r="C46" s="91">
        <v>1</v>
      </c>
      <c r="D46" s="91"/>
      <c r="E46" s="91"/>
      <c r="F46" s="91"/>
      <c r="G46" s="91">
        <v>10</v>
      </c>
      <c r="H46" s="91">
        <v>20</v>
      </c>
      <c r="I46" s="91"/>
      <c r="J46" s="91"/>
      <c r="K46" s="91"/>
      <c r="L46" s="91">
        <v>20</v>
      </c>
      <c r="M46" s="91"/>
      <c r="N46" s="91"/>
      <c r="O46" s="91"/>
      <c r="P46" s="91"/>
      <c r="Q46" s="92"/>
      <c r="R46" s="47" t="s">
        <v>75</v>
      </c>
      <c r="S46" s="93" t="s">
        <v>65</v>
      </c>
      <c r="T46" s="93" t="s">
        <v>123</v>
      </c>
    </row>
    <row r="47" spans="1:21" s="34" customFormat="1" x14ac:dyDescent="0.25">
      <c r="A47" s="131"/>
      <c r="B47" s="44" t="s">
        <v>124</v>
      </c>
      <c r="C47" s="91">
        <v>2</v>
      </c>
      <c r="D47" s="95"/>
      <c r="E47" s="95"/>
      <c r="F47" s="95"/>
      <c r="G47" s="91">
        <v>20</v>
      </c>
      <c r="H47" s="132">
        <v>30</v>
      </c>
      <c r="I47" s="45">
        <v>20</v>
      </c>
      <c r="J47" s="45"/>
      <c r="K47" s="45"/>
      <c r="L47" s="45"/>
      <c r="M47" s="45"/>
      <c r="N47" s="45"/>
      <c r="O47" s="45">
        <v>10</v>
      </c>
      <c r="P47" s="45"/>
      <c r="Q47" s="46" t="s">
        <v>32</v>
      </c>
      <c r="R47" s="47" t="s">
        <v>75</v>
      </c>
      <c r="S47" s="93" t="s">
        <v>125</v>
      </c>
      <c r="T47" s="93" t="s">
        <v>126</v>
      </c>
    </row>
    <row r="48" spans="1:21" x14ac:dyDescent="0.25">
      <c r="B48" s="96" t="s">
        <v>156</v>
      </c>
    </row>
    <row r="49" spans="2:2" x14ac:dyDescent="0.25">
      <c r="B49" s="16" t="s">
        <v>82</v>
      </c>
    </row>
  </sheetData>
  <mergeCells count="45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32:B32"/>
    <mergeCell ref="A42:B42"/>
    <mergeCell ref="R9:R10"/>
    <mergeCell ref="S9:S10"/>
    <mergeCell ref="T9:T10"/>
    <mergeCell ref="O9:O10"/>
    <mergeCell ref="P9:P10"/>
    <mergeCell ref="I7:K7"/>
    <mergeCell ref="L7:N7"/>
    <mergeCell ref="O7:Q7"/>
    <mergeCell ref="Q9:Q10"/>
    <mergeCell ref="A43:B43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A20:B20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opLeftCell="B16" zoomScale="80" zoomScaleNormal="80" workbookViewId="0">
      <selection activeCell="D25" sqref="D25"/>
    </sheetView>
  </sheetViews>
  <sheetFormatPr defaultColWidth="9.140625" defaultRowHeight="15" x14ac:dyDescent="0.25"/>
  <cols>
    <col min="1" max="1" width="4.5703125" customWidth="1"/>
    <col min="2" max="2" width="38.7109375" style="16" customWidth="1"/>
    <col min="3" max="16" width="10.7109375" style="7" customWidth="1"/>
    <col min="17" max="17" width="10.7109375" customWidth="1"/>
    <col min="18" max="18" width="19.28515625" style="18" customWidth="1"/>
    <col min="19" max="19" width="22.28515625" style="97" hidden="1" customWidth="1"/>
    <col min="20" max="20" width="24.85546875" style="97" hidden="1" customWidth="1"/>
    <col min="21" max="21" width="13.42578125" hidden="1" customWidth="1"/>
  </cols>
  <sheetData>
    <row r="1" spans="1:21" ht="20.25" thickTop="1" thickBot="1" x14ac:dyDescent="0.35">
      <c r="A1" s="265" t="s">
        <v>162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7"/>
    </row>
    <row r="2" spans="1:21" ht="18.75" x14ac:dyDescent="0.3">
      <c r="A2" s="268" t="s">
        <v>48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70"/>
    </row>
    <row r="3" spans="1:21" ht="19.5" thickBot="1" x14ac:dyDescent="0.35">
      <c r="A3" s="236" t="s">
        <v>26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8"/>
    </row>
    <row r="4" spans="1:21" ht="31.9" customHeight="1" x14ac:dyDescent="0.25">
      <c r="A4" s="321" t="s">
        <v>247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247" t="s">
        <v>127</v>
      </c>
      <c r="M4" s="247"/>
      <c r="N4" s="247"/>
      <c r="O4" s="247"/>
      <c r="P4" s="247"/>
      <c r="Q4" s="247"/>
      <c r="R4" s="323" t="s">
        <v>228</v>
      </c>
      <c r="S4" s="324"/>
      <c r="T4" s="325"/>
    </row>
    <row r="5" spans="1:21" ht="15.75" thickBot="1" x14ac:dyDescent="0.3">
      <c r="A5" s="316" t="s">
        <v>30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248" t="s">
        <v>28</v>
      </c>
      <c r="M5" s="248"/>
      <c r="N5" s="248"/>
      <c r="O5" s="248"/>
      <c r="P5" s="248"/>
      <c r="Q5" s="248"/>
      <c r="R5" s="318" t="s">
        <v>29</v>
      </c>
      <c r="S5" s="319"/>
      <c r="T5" s="320"/>
    </row>
    <row r="6" spans="1:21" x14ac:dyDescent="0.25">
      <c r="A6" s="305" t="s">
        <v>13</v>
      </c>
      <c r="B6" s="278" t="s">
        <v>11</v>
      </c>
      <c r="C6" s="254" t="s">
        <v>3</v>
      </c>
      <c r="D6" s="255"/>
      <c r="E6" s="256"/>
      <c r="F6" s="281" t="s">
        <v>18</v>
      </c>
      <c r="G6" s="281" t="s">
        <v>14</v>
      </c>
      <c r="H6" s="251" t="s">
        <v>17</v>
      </c>
      <c r="I6" s="252"/>
      <c r="J6" s="252"/>
      <c r="K6" s="252"/>
      <c r="L6" s="252"/>
      <c r="M6" s="252"/>
      <c r="N6" s="252"/>
      <c r="O6" s="252"/>
      <c r="P6" s="252"/>
      <c r="Q6" s="253"/>
      <c r="R6" s="284" t="s">
        <v>4</v>
      </c>
      <c r="S6" s="308" t="s">
        <v>96</v>
      </c>
      <c r="T6" s="311" t="s">
        <v>5</v>
      </c>
    </row>
    <row r="7" spans="1:21" x14ac:dyDescent="0.25">
      <c r="A7" s="306"/>
      <c r="B7" s="279"/>
      <c r="C7" s="296" t="s">
        <v>3</v>
      </c>
      <c r="D7" s="259" t="s">
        <v>22</v>
      </c>
      <c r="E7" s="257" t="s">
        <v>19</v>
      </c>
      <c r="F7" s="282"/>
      <c r="G7" s="282"/>
      <c r="H7" s="249" t="s">
        <v>16</v>
      </c>
      <c r="I7" s="241" t="s">
        <v>0</v>
      </c>
      <c r="J7" s="241"/>
      <c r="K7" s="241"/>
      <c r="L7" s="293" t="s">
        <v>1</v>
      </c>
      <c r="M7" s="294"/>
      <c r="N7" s="295"/>
      <c r="O7" s="242" t="s">
        <v>2</v>
      </c>
      <c r="P7" s="242"/>
      <c r="Q7" s="243"/>
      <c r="R7" s="285"/>
      <c r="S7" s="309"/>
      <c r="T7" s="312"/>
    </row>
    <row r="8" spans="1:21" s="1" customFormat="1" ht="61.9" customHeight="1" thickBot="1" x14ac:dyDescent="0.3">
      <c r="A8" s="307"/>
      <c r="B8" s="280"/>
      <c r="C8" s="297"/>
      <c r="D8" s="260"/>
      <c r="E8" s="258"/>
      <c r="F8" s="283"/>
      <c r="G8" s="283"/>
      <c r="H8" s="250"/>
      <c r="I8" s="4" t="s">
        <v>8</v>
      </c>
      <c r="J8" s="4" t="s">
        <v>21</v>
      </c>
      <c r="K8" s="5" t="s">
        <v>6</v>
      </c>
      <c r="L8" s="4" t="s">
        <v>9</v>
      </c>
      <c r="M8" s="4" t="s">
        <v>21</v>
      </c>
      <c r="N8" s="4" t="s">
        <v>6</v>
      </c>
      <c r="O8" s="4" t="s">
        <v>10</v>
      </c>
      <c r="P8" s="5" t="s">
        <v>15</v>
      </c>
      <c r="Q8" s="2" t="s">
        <v>7</v>
      </c>
      <c r="R8" s="286"/>
      <c r="S8" s="310"/>
      <c r="T8" s="313"/>
    </row>
    <row r="9" spans="1:21" s="3" customFormat="1" ht="12" x14ac:dyDescent="0.25">
      <c r="A9" s="298">
        <v>1</v>
      </c>
      <c r="B9" s="263">
        <v>2</v>
      </c>
      <c r="C9" s="234">
        <v>3</v>
      </c>
      <c r="D9" s="65">
        <v>4</v>
      </c>
      <c r="E9" s="9">
        <v>5</v>
      </c>
      <c r="F9" s="66">
        <v>6</v>
      </c>
      <c r="G9" s="224">
        <v>7</v>
      </c>
      <c r="H9" s="67">
        <v>8</v>
      </c>
      <c r="I9" s="222">
        <v>9</v>
      </c>
      <c r="J9" s="232">
        <v>10</v>
      </c>
      <c r="K9" s="222">
        <v>11</v>
      </c>
      <c r="L9" s="222">
        <v>12</v>
      </c>
      <c r="M9" s="232">
        <v>13</v>
      </c>
      <c r="N9" s="222">
        <v>14</v>
      </c>
      <c r="O9" s="222">
        <v>15</v>
      </c>
      <c r="P9" s="222">
        <v>16</v>
      </c>
      <c r="Q9" s="226">
        <v>17</v>
      </c>
      <c r="R9" s="228">
        <v>18</v>
      </c>
      <c r="S9" s="301">
        <v>19</v>
      </c>
      <c r="T9" s="303">
        <v>20</v>
      </c>
    </row>
    <row r="10" spans="1:21" s="1" customFormat="1" ht="45.75" thickBot="1" x14ac:dyDescent="0.3">
      <c r="A10" s="299"/>
      <c r="B10" s="264"/>
      <c r="C10" s="235"/>
      <c r="D10" s="12" t="s">
        <v>23</v>
      </c>
      <c r="E10" s="13" t="s">
        <v>25</v>
      </c>
      <c r="F10" s="14" t="s">
        <v>20</v>
      </c>
      <c r="G10" s="225"/>
      <c r="H10" s="15" t="s">
        <v>24</v>
      </c>
      <c r="I10" s="223"/>
      <c r="J10" s="233"/>
      <c r="K10" s="223"/>
      <c r="L10" s="223"/>
      <c r="M10" s="233"/>
      <c r="N10" s="223"/>
      <c r="O10" s="223"/>
      <c r="P10" s="223"/>
      <c r="Q10" s="227"/>
      <c r="R10" s="300"/>
      <c r="S10" s="302"/>
      <c r="T10" s="304"/>
    </row>
    <row r="11" spans="1:21" s="29" customFormat="1" ht="38.25" x14ac:dyDescent="0.25">
      <c r="A11" s="20">
        <v>1</v>
      </c>
      <c r="B11" s="98" t="s">
        <v>163</v>
      </c>
      <c r="C11" s="21">
        <v>3</v>
      </c>
      <c r="D11" s="22">
        <f t="shared" ref="D11:D21" si="0">(J11+K11+M11+N11)*C11/F11</f>
        <v>0</v>
      </c>
      <c r="E11" s="23">
        <f t="shared" ref="E11:E21" si="1">(I11-K11+L11-N11+O11)*C11/F11</f>
        <v>2.25</v>
      </c>
      <c r="F11" s="24">
        <f t="shared" ref="F11:F21" si="2">G11+H11</f>
        <v>80</v>
      </c>
      <c r="G11" s="25">
        <v>20</v>
      </c>
      <c r="H11" s="26">
        <f t="shared" ref="H11:H21" si="3">I11+L11+O11</f>
        <v>60</v>
      </c>
      <c r="I11" s="27">
        <v>15</v>
      </c>
      <c r="J11" s="27"/>
      <c r="K11" s="27"/>
      <c r="L11" s="27"/>
      <c r="M11" s="27"/>
      <c r="N11" s="27"/>
      <c r="O11" s="27">
        <v>45</v>
      </c>
      <c r="P11" s="27"/>
      <c r="Q11" s="28" t="s">
        <v>97</v>
      </c>
      <c r="R11" s="48" t="s">
        <v>76</v>
      </c>
      <c r="S11" s="49" t="s">
        <v>103</v>
      </c>
      <c r="T11" s="50" t="s">
        <v>128</v>
      </c>
    </row>
    <row r="12" spans="1:21" s="29" customFormat="1" ht="25.5" x14ac:dyDescent="0.25">
      <c r="A12" s="20">
        <v>2</v>
      </c>
      <c r="B12" s="98" t="s">
        <v>164</v>
      </c>
      <c r="C12" s="21">
        <v>3</v>
      </c>
      <c r="D12" s="22">
        <f>(J12+K12+M12+N12)*C12/F12</f>
        <v>0</v>
      </c>
      <c r="E12" s="23">
        <f>(I12-K12+L12-N12+O12)*C12/F12</f>
        <v>2.25</v>
      </c>
      <c r="F12" s="24">
        <f>G12+H12</f>
        <v>80</v>
      </c>
      <c r="G12" s="25">
        <v>20</v>
      </c>
      <c r="H12" s="26">
        <f>I12+L12+O12</f>
        <v>60</v>
      </c>
      <c r="I12" s="27">
        <v>20</v>
      </c>
      <c r="J12" s="27"/>
      <c r="K12" s="27"/>
      <c r="L12" s="27">
        <v>40</v>
      </c>
      <c r="M12" s="27"/>
      <c r="N12" s="27"/>
      <c r="O12" s="27"/>
      <c r="P12" s="27"/>
      <c r="Q12" s="28"/>
      <c r="R12" s="48" t="s">
        <v>76</v>
      </c>
      <c r="S12" s="49" t="s">
        <v>51</v>
      </c>
      <c r="T12" s="50" t="s">
        <v>129</v>
      </c>
    </row>
    <row r="13" spans="1:21" s="149" customFormat="1" ht="38.25" x14ac:dyDescent="0.25">
      <c r="A13" s="175">
        <v>3</v>
      </c>
      <c r="B13" s="176" t="s">
        <v>165</v>
      </c>
      <c r="C13" s="177">
        <v>3</v>
      </c>
      <c r="D13" s="178">
        <f t="shared" si="0"/>
        <v>0</v>
      </c>
      <c r="E13" s="179">
        <f t="shared" si="1"/>
        <v>1.9411764705882353</v>
      </c>
      <c r="F13" s="180">
        <f t="shared" si="2"/>
        <v>85</v>
      </c>
      <c r="G13" s="181">
        <v>30</v>
      </c>
      <c r="H13" s="182">
        <f t="shared" si="3"/>
        <v>55</v>
      </c>
      <c r="I13" s="183">
        <v>10</v>
      </c>
      <c r="J13" s="183"/>
      <c r="K13" s="183"/>
      <c r="L13" s="183"/>
      <c r="M13" s="183"/>
      <c r="N13" s="183"/>
      <c r="O13" s="183">
        <v>45</v>
      </c>
      <c r="P13" s="183"/>
      <c r="Q13" s="184" t="s">
        <v>32</v>
      </c>
      <c r="R13" s="185" t="s">
        <v>76</v>
      </c>
      <c r="S13" s="186" t="s">
        <v>98</v>
      </c>
      <c r="T13" s="122" t="s">
        <v>130</v>
      </c>
    </row>
    <row r="14" spans="1:21" s="29" customFormat="1" ht="25.5" x14ac:dyDescent="0.25">
      <c r="A14" s="20">
        <v>4</v>
      </c>
      <c r="B14" s="99" t="s">
        <v>166</v>
      </c>
      <c r="C14" s="21">
        <v>6</v>
      </c>
      <c r="D14" s="22">
        <f t="shared" si="0"/>
        <v>1.0285714285714285</v>
      </c>
      <c r="E14" s="23">
        <f t="shared" si="1"/>
        <v>3.6</v>
      </c>
      <c r="F14" s="24">
        <f t="shared" si="2"/>
        <v>175</v>
      </c>
      <c r="G14" s="25">
        <v>40</v>
      </c>
      <c r="H14" s="26">
        <f t="shared" si="3"/>
        <v>135</v>
      </c>
      <c r="I14" s="27"/>
      <c r="J14" s="27"/>
      <c r="K14" s="27"/>
      <c r="L14" s="27">
        <v>45</v>
      </c>
      <c r="M14" s="27"/>
      <c r="N14" s="172">
        <v>30</v>
      </c>
      <c r="O14" s="27">
        <v>90</v>
      </c>
      <c r="P14" s="27"/>
      <c r="Q14" s="28" t="s">
        <v>32</v>
      </c>
      <c r="R14" s="48" t="s">
        <v>76</v>
      </c>
      <c r="S14" s="49" t="s">
        <v>51</v>
      </c>
      <c r="T14" s="50" t="s">
        <v>134</v>
      </c>
      <c r="U14" s="203" t="s">
        <v>252</v>
      </c>
    </row>
    <row r="15" spans="1:21" s="34" customFormat="1" ht="39" x14ac:dyDescent="0.25">
      <c r="A15" s="20">
        <v>5</v>
      </c>
      <c r="B15" s="100" t="s">
        <v>167</v>
      </c>
      <c r="C15" s="30">
        <v>2</v>
      </c>
      <c r="D15" s="22">
        <f t="shared" si="0"/>
        <v>0</v>
      </c>
      <c r="E15" s="23">
        <f t="shared" si="1"/>
        <v>1.2</v>
      </c>
      <c r="F15" s="24">
        <f t="shared" si="2"/>
        <v>50</v>
      </c>
      <c r="G15" s="31">
        <v>20</v>
      </c>
      <c r="H15" s="26">
        <f t="shared" si="3"/>
        <v>30</v>
      </c>
      <c r="I15" s="32">
        <v>12</v>
      </c>
      <c r="J15" s="32"/>
      <c r="K15" s="32"/>
      <c r="L15" s="32"/>
      <c r="M15" s="32"/>
      <c r="N15" s="32"/>
      <c r="O15" s="32">
        <v>18</v>
      </c>
      <c r="P15" s="32"/>
      <c r="Q15" s="33" t="s">
        <v>31</v>
      </c>
      <c r="R15" s="48" t="s">
        <v>75</v>
      </c>
      <c r="S15" s="53" t="s">
        <v>103</v>
      </c>
      <c r="T15" s="52" t="s">
        <v>136</v>
      </c>
    </row>
    <row r="16" spans="1:21" s="34" customFormat="1" ht="39" x14ac:dyDescent="0.25">
      <c r="A16" s="20">
        <v>6</v>
      </c>
      <c r="B16" s="102" t="s">
        <v>168</v>
      </c>
      <c r="C16" s="30">
        <v>3</v>
      </c>
      <c r="D16" s="22">
        <f>(J16+K16+M16+N16)*C16/F16</f>
        <v>0</v>
      </c>
      <c r="E16" s="23">
        <f>(I16-K16+L16-N16+O16)*C16/F16</f>
        <v>2</v>
      </c>
      <c r="F16" s="24">
        <f>G16+H16</f>
        <v>75</v>
      </c>
      <c r="G16" s="31">
        <v>25</v>
      </c>
      <c r="H16" s="26">
        <f>I16+L16+O16</f>
        <v>50</v>
      </c>
      <c r="I16" s="32">
        <v>10</v>
      </c>
      <c r="J16" s="32"/>
      <c r="K16" s="32"/>
      <c r="L16" s="32">
        <v>10</v>
      </c>
      <c r="M16" s="32"/>
      <c r="N16" s="32"/>
      <c r="O16" s="32">
        <v>30</v>
      </c>
      <c r="P16" s="32"/>
      <c r="Q16" s="33" t="s">
        <v>32</v>
      </c>
      <c r="R16" s="48" t="s">
        <v>75</v>
      </c>
      <c r="S16" s="53" t="s">
        <v>154</v>
      </c>
      <c r="T16" s="52" t="s">
        <v>235</v>
      </c>
    </row>
    <row r="17" spans="1:21" s="34" customFormat="1" ht="27" thickBot="1" x14ac:dyDescent="0.3">
      <c r="A17" s="20">
        <v>7</v>
      </c>
      <c r="B17" s="102" t="s">
        <v>169</v>
      </c>
      <c r="C17" s="35">
        <v>3</v>
      </c>
      <c r="D17" s="36">
        <f>(J17+K17+M17+N17)*C17/F17</f>
        <v>0.4</v>
      </c>
      <c r="E17" s="37">
        <f>(I17-K17+L17-N17+O17)*C17/F17</f>
        <v>1.6</v>
      </c>
      <c r="F17" s="38">
        <f>G17+H17</f>
        <v>75</v>
      </c>
      <c r="G17" s="39">
        <v>25</v>
      </c>
      <c r="H17" s="40">
        <f>I17+L17+O17</f>
        <v>50</v>
      </c>
      <c r="I17" s="41">
        <v>10</v>
      </c>
      <c r="J17" s="41"/>
      <c r="K17" s="171">
        <v>10</v>
      </c>
      <c r="L17" s="41">
        <v>10</v>
      </c>
      <c r="M17" s="41"/>
      <c r="N17" s="41"/>
      <c r="O17" s="41">
        <v>30</v>
      </c>
      <c r="P17" s="41"/>
      <c r="Q17" s="42" t="s">
        <v>32</v>
      </c>
      <c r="R17" s="48" t="s">
        <v>75</v>
      </c>
      <c r="S17" s="53" t="s">
        <v>51</v>
      </c>
      <c r="T17" s="52" t="s">
        <v>137</v>
      </c>
      <c r="U17" s="203" t="s">
        <v>252</v>
      </c>
    </row>
    <row r="18" spans="1:21" ht="24.95" customHeight="1" thickBot="1" x14ac:dyDescent="0.3">
      <c r="A18" s="216" t="s">
        <v>177</v>
      </c>
      <c r="B18" s="217"/>
      <c r="C18" s="6">
        <f t="shared" ref="C18:P18" si="4">SUM(C11:C17)</f>
        <v>23</v>
      </c>
      <c r="D18" s="6">
        <f t="shared" si="4"/>
        <v>1.4285714285714284</v>
      </c>
      <c r="E18" s="133">
        <f t="shared" si="4"/>
        <v>14.841176470588234</v>
      </c>
      <c r="F18" s="6">
        <f t="shared" si="4"/>
        <v>620</v>
      </c>
      <c r="G18" s="134">
        <f t="shared" si="4"/>
        <v>180</v>
      </c>
      <c r="H18" s="6">
        <f t="shared" si="4"/>
        <v>440</v>
      </c>
      <c r="I18" s="6">
        <f t="shared" si="4"/>
        <v>77</v>
      </c>
      <c r="J18" s="6">
        <f t="shared" si="4"/>
        <v>0</v>
      </c>
      <c r="K18" s="6">
        <f t="shared" si="4"/>
        <v>10</v>
      </c>
      <c r="L18" s="6">
        <f t="shared" si="4"/>
        <v>105</v>
      </c>
      <c r="M18" s="6">
        <f t="shared" si="4"/>
        <v>0</v>
      </c>
      <c r="N18" s="6">
        <f t="shared" si="4"/>
        <v>30</v>
      </c>
      <c r="O18" s="6">
        <f t="shared" si="4"/>
        <v>258</v>
      </c>
      <c r="P18" s="6">
        <f t="shared" si="4"/>
        <v>0</v>
      </c>
      <c r="Q18" s="135"/>
      <c r="R18" s="136"/>
      <c r="S18" s="137"/>
      <c r="T18" s="138"/>
    </row>
    <row r="19" spans="1:21" s="29" customFormat="1" ht="25.5" x14ac:dyDescent="0.25">
      <c r="A19" s="20">
        <v>8</v>
      </c>
      <c r="B19" s="98" t="s">
        <v>171</v>
      </c>
      <c r="C19" s="21">
        <v>2</v>
      </c>
      <c r="D19" s="22">
        <f>(J19+K19+M19+N19)*C19/F19</f>
        <v>0.18181818181818182</v>
      </c>
      <c r="E19" s="23">
        <f>(I19-K19+L19-N19+O19)*C19/F19</f>
        <v>1.0909090909090908</v>
      </c>
      <c r="F19" s="24">
        <f>G19+H19</f>
        <v>55</v>
      </c>
      <c r="G19" s="25">
        <v>20</v>
      </c>
      <c r="H19" s="26">
        <f>I19+L19+O19</f>
        <v>35</v>
      </c>
      <c r="I19" s="27">
        <v>5</v>
      </c>
      <c r="J19" s="27"/>
      <c r="K19" s="172">
        <v>5</v>
      </c>
      <c r="L19" s="27">
        <v>10</v>
      </c>
      <c r="M19" s="27"/>
      <c r="N19" s="27"/>
      <c r="O19" s="27">
        <v>20</v>
      </c>
      <c r="P19" s="27"/>
      <c r="Q19" s="28" t="s">
        <v>32</v>
      </c>
      <c r="R19" s="48" t="s">
        <v>75</v>
      </c>
      <c r="S19" s="49" t="s">
        <v>51</v>
      </c>
      <c r="T19" s="50" t="s">
        <v>133</v>
      </c>
      <c r="U19" s="203" t="s">
        <v>252</v>
      </c>
    </row>
    <row r="20" spans="1:21" s="29" customFormat="1" ht="25.5" x14ac:dyDescent="0.25">
      <c r="A20" s="20">
        <v>9</v>
      </c>
      <c r="B20" s="98" t="s">
        <v>172</v>
      </c>
      <c r="C20" s="21">
        <v>4</v>
      </c>
      <c r="D20" s="22">
        <f>(J20+K20+M20+N20)*C20/F20</f>
        <v>0</v>
      </c>
      <c r="E20" s="23">
        <f>(I20-K20+L20-N20+O20)*C20/F20</f>
        <v>2.4</v>
      </c>
      <c r="F20" s="24">
        <f>G20+H20</f>
        <v>100</v>
      </c>
      <c r="G20" s="25">
        <v>40</v>
      </c>
      <c r="H20" s="26">
        <f>I20+L20+O20</f>
        <v>60</v>
      </c>
      <c r="I20" s="27">
        <v>30</v>
      </c>
      <c r="J20" s="27"/>
      <c r="K20" s="27"/>
      <c r="L20" s="27">
        <v>20</v>
      </c>
      <c r="M20" s="27"/>
      <c r="N20" s="27"/>
      <c r="O20" s="27">
        <v>10</v>
      </c>
      <c r="P20" s="27"/>
      <c r="Q20" s="28" t="s">
        <v>31</v>
      </c>
      <c r="R20" s="48" t="s">
        <v>76</v>
      </c>
      <c r="S20" s="49" t="s">
        <v>51</v>
      </c>
      <c r="T20" s="50" t="s">
        <v>52</v>
      </c>
    </row>
    <row r="21" spans="1:21" s="34" customFormat="1" ht="26.25" x14ac:dyDescent="0.25">
      <c r="A21" s="20">
        <v>10</v>
      </c>
      <c r="B21" s="101" t="s">
        <v>173</v>
      </c>
      <c r="C21" s="30">
        <v>4</v>
      </c>
      <c r="D21" s="22">
        <f t="shared" si="0"/>
        <v>0</v>
      </c>
      <c r="E21" s="23">
        <f t="shared" si="1"/>
        <v>2.4</v>
      </c>
      <c r="F21" s="24">
        <f t="shared" si="2"/>
        <v>100</v>
      </c>
      <c r="G21" s="31">
        <v>40</v>
      </c>
      <c r="H21" s="26">
        <f t="shared" si="3"/>
        <v>60</v>
      </c>
      <c r="I21" s="32">
        <v>15</v>
      </c>
      <c r="J21" s="32"/>
      <c r="K21" s="32"/>
      <c r="L21" s="32">
        <v>30</v>
      </c>
      <c r="M21" s="32"/>
      <c r="N21" s="32"/>
      <c r="O21" s="32">
        <v>15</v>
      </c>
      <c r="P21" s="32"/>
      <c r="Q21" s="33" t="s">
        <v>32</v>
      </c>
      <c r="R21" s="48" t="s">
        <v>76</v>
      </c>
      <c r="S21" s="53" t="s">
        <v>39</v>
      </c>
      <c r="T21" s="153" t="s">
        <v>250</v>
      </c>
    </row>
    <row r="22" spans="1:21" s="34" customFormat="1" ht="39" x14ac:dyDescent="0.25">
      <c r="A22" s="20">
        <v>11</v>
      </c>
      <c r="B22" s="98" t="s">
        <v>174</v>
      </c>
      <c r="C22" s="35">
        <v>3</v>
      </c>
      <c r="D22" s="36">
        <f>(J22+K22+M22+N22)*C22/F22</f>
        <v>0</v>
      </c>
      <c r="E22" s="37">
        <f>(I22-K22+L22-N22+O22)*C22/F22</f>
        <v>2</v>
      </c>
      <c r="F22" s="38">
        <f>G22+H22</f>
        <v>75</v>
      </c>
      <c r="G22" s="39">
        <v>25</v>
      </c>
      <c r="H22" s="40">
        <f>I22+L22+O22</f>
        <v>50</v>
      </c>
      <c r="I22" s="41">
        <v>16</v>
      </c>
      <c r="J22" s="41"/>
      <c r="K22" s="41"/>
      <c r="L22" s="41">
        <v>10</v>
      </c>
      <c r="M22" s="41"/>
      <c r="N22" s="41"/>
      <c r="O22" s="41">
        <v>24</v>
      </c>
      <c r="P22" s="43"/>
      <c r="Q22" s="42" t="s">
        <v>97</v>
      </c>
      <c r="R22" s="48" t="s">
        <v>75</v>
      </c>
      <c r="S22" s="53" t="s">
        <v>61</v>
      </c>
      <c r="T22" s="52" t="s">
        <v>62</v>
      </c>
    </row>
    <row r="23" spans="1:21" s="34" customFormat="1" ht="26.25" x14ac:dyDescent="0.25">
      <c r="A23" s="20">
        <v>12</v>
      </c>
      <c r="B23" s="98" t="s">
        <v>175</v>
      </c>
      <c r="C23" s="35">
        <v>3</v>
      </c>
      <c r="D23" s="36">
        <f>(J23+K23+M23+N23)*C23/F23</f>
        <v>0.24</v>
      </c>
      <c r="E23" s="37">
        <f>(I23-K23+L23-N23+O23)*C23/F23</f>
        <v>1.76</v>
      </c>
      <c r="F23" s="38">
        <f>G23+H23</f>
        <v>75</v>
      </c>
      <c r="G23" s="39">
        <v>25</v>
      </c>
      <c r="H23" s="40">
        <f>I23+L23+O23</f>
        <v>50</v>
      </c>
      <c r="I23" s="41">
        <v>6</v>
      </c>
      <c r="J23" s="41"/>
      <c r="K23" s="171">
        <v>6</v>
      </c>
      <c r="L23" s="41">
        <v>9</v>
      </c>
      <c r="M23" s="41"/>
      <c r="N23" s="41"/>
      <c r="O23" s="41">
        <v>35</v>
      </c>
      <c r="P23" s="43"/>
      <c r="Q23" s="42" t="s">
        <v>32</v>
      </c>
      <c r="R23" s="48" t="s">
        <v>76</v>
      </c>
      <c r="S23" s="53" t="s">
        <v>51</v>
      </c>
      <c r="T23" s="52" t="s">
        <v>248</v>
      </c>
      <c r="U23" s="203" t="s">
        <v>252</v>
      </c>
    </row>
    <row r="24" spans="1:21" s="34" customFormat="1" ht="36.6" customHeight="1" thickBot="1" x14ac:dyDescent="0.3">
      <c r="A24" s="20">
        <v>13</v>
      </c>
      <c r="B24" s="98" t="s">
        <v>176</v>
      </c>
      <c r="C24" s="35">
        <v>3</v>
      </c>
      <c r="D24" s="36">
        <f>(J24+K24+M24+N24)*C24/F24</f>
        <v>0</v>
      </c>
      <c r="E24" s="37">
        <f>(I24-K24+L24-N24+O24)*C24/F24</f>
        <v>2</v>
      </c>
      <c r="F24" s="38">
        <f>G24+H24</f>
        <v>75</v>
      </c>
      <c r="G24" s="39">
        <v>25</v>
      </c>
      <c r="H24" s="40">
        <f>I24+L24+O24</f>
        <v>50</v>
      </c>
      <c r="I24" s="41">
        <v>15</v>
      </c>
      <c r="J24" s="41"/>
      <c r="K24" s="41"/>
      <c r="L24" s="41">
        <v>35</v>
      </c>
      <c r="M24" s="41"/>
      <c r="N24" s="41"/>
      <c r="O24" s="41"/>
      <c r="P24" s="43"/>
      <c r="Q24" s="42"/>
      <c r="R24" s="48" t="s">
        <v>75</v>
      </c>
      <c r="S24" s="51" t="s">
        <v>51</v>
      </c>
      <c r="T24" s="153" t="s">
        <v>248</v>
      </c>
    </row>
    <row r="25" spans="1:21" ht="24.95" customHeight="1" thickBot="1" x14ac:dyDescent="0.3">
      <c r="A25" s="216" t="s">
        <v>178</v>
      </c>
      <c r="B25" s="217"/>
      <c r="C25" s="6">
        <f t="shared" ref="C25:P25" si="5">SUM(C19:C24)</f>
        <v>19</v>
      </c>
      <c r="D25" s="133">
        <f t="shared" si="5"/>
        <v>0.42181818181818181</v>
      </c>
      <c r="E25" s="133">
        <f t="shared" si="5"/>
        <v>11.65090909090909</v>
      </c>
      <c r="F25" s="6">
        <f t="shared" si="5"/>
        <v>480</v>
      </c>
      <c r="G25" s="6">
        <f t="shared" si="5"/>
        <v>175</v>
      </c>
      <c r="H25" s="6">
        <f t="shared" si="5"/>
        <v>305</v>
      </c>
      <c r="I25" s="6">
        <f t="shared" si="5"/>
        <v>87</v>
      </c>
      <c r="J25" s="6">
        <f t="shared" si="5"/>
        <v>0</v>
      </c>
      <c r="K25" s="6">
        <f t="shared" si="5"/>
        <v>11</v>
      </c>
      <c r="L25" s="6">
        <f t="shared" si="5"/>
        <v>114</v>
      </c>
      <c r="M25" s="6">
        <f t="shared" si="5"/>
        <v>0</v>
      </c>
      <c r="N25" s="6">
        <f t="shared" si="5"/>
        <v>0</v>
      </c>
      <c r="O25" s="6">
        <f t="shared" si="5"/>
        <v>104</v>
      </c>
      <c r="P25" s="6">
        <f t="shared" si="5"/>
        <v>0</v>
      </c>
      <c r="Q25" s="135"/>
      <c r="R25" s="136"/>
      <c r="S25" s="137"/>
      <c r="T25" s="138"/>
    </row>
    <row r="26" spans="1:21" s="34" customFormat="1" ht="26.25" x14ac:dyDescent="0.25">
      <c r="A26" s="20">
        <v>14</v>
      </c>
      <c r="B26" s="98" t="s">
        <v>138</v>
      </c>
      <c r="C26" s="35">
        <v>1</v>
      </c>
      <c r="D26" s="36">
        <f>(J26+K26+M26+N26)*C26/F26</f>
        <v>0</v>
      </c>
      <c r="E26" s="37">
        <f>(I26-K26+L26-N26+O26)*C26/F26</f>
        <v>0.44</v>
      </c>
      <c r="F26" s="38">
        <f>G26+H26</f>
        <v>25</v>
      </c>
      <c r="G26" s="39">
        <v>14</v>
      </c>
      <c r="H26" s="40">
        <f>I26+L26+O26</f>
        <v>11</v>
      </c>
      <c r="I26" s="41">
        <v>1</v>
      </c>
      <c r="J26" s="41"/>
      <c r="K26" s="41"/>
      <c r="L26" s="41">
        <v>6</v>
      </c>
      <c r="M26" s="41"/>
      <c r="N26" s="41"/>
      <c r="O26" s="41">
        <v>4</v>
      </c>
      <c r="P26" s="43"/>
      <c r="Q26" s="42" t="s">
        <v>32</v>
      </c>
      <c r="R26" s="48" t="s">
        <v>75</v>
      </c>
      <c r="S26" s="53" t="s">
        <v>239</v>
      </c>
      <c r="T26" s="52" t="s">
        <v>139</v>
      </c>
    </row>
    <row r="27" spans="1:21" s="29" customFormat="1" ht="38.25" x14ac:dyDescent="0.25">
      <c r="A27" s="20">
        <v>15</v>
      </c>
      <c r="B27" s="98" t="s">
        <v>170</v>
      </c>
      <c r="C27" s="21">
        <v>2</v>
      </c>
      <c r="D27" s="22">
        <f>(J27+K27+M27+N27)*C27/F27</f>
        <v>0</v>
      </c>
      <c r="E27" s="23">
        <f>(I27-K27+L27-N27+O27)*C27/F27</f>
        <v>1.2</v>
      </c>
      <c r="F27" s="24">
        <f>G27+H27</f>
        <v>50</v>
      </c>
      <c r="G27" s="25">
        <v>20</v>
      </c>
      <c r="H27" s="26">
        <f>I27+L27+O27</f>
        <v>30</v>
      </c>
      <c r="I27" s="27">
        <v>10</v>
      </c>
      <c r="J27" s="27"/>
      <c r="K27" s="27"/>
      <c r="L27" s="27"/>
      <c r="M27" s="27"/>
      <c r="N27" s="27"/>
      <c r="O27" s="27">
        <v>20</v>
      </c>
      <c r="P27" s="27"/>
      <c r="Q27" s="28" t="s">
        <v>31</v>
      </c>
      <c r="R27" s="48" t="s">
        <v>75</v>
      </c>
      <c r="S27" s="49" t="s">
        <v>131</v>
      </c>
      <c r="T27" s="50" t="s">
        <v>132</v>
      </c>
    </row>
    <row r="28" spans="1:21" s="29" customFormat="1" ht="38.25" x14ac:dyDescent="0.25">
      <c r="A28" s="20">
        <v>16</v>
      </c>
      <c r="B28" s="99" t="s">
        <v>135</v>
      </c>
      <c r="C28" s="21">
        <v>2</v>
      </c>
      <c r="D28" s="22">
        <f>(J28+K28+M28+N28)*C28/F28</f>
        <v>0</v>
      </c>
      <c r="E28" s="23">
        <f>(I28-K28+L28-N28+O28)*C28/F28</f>
        <v>1.2</v>
      </c>
      <c r="F28" s="24">
        <f>G28+H28</f>
        <v>50</v>
      </c>
      <c r="G28" s="25">
        <v>20</v>
      </c>
      <c r="H28" s="26">
        <f>I28+L28+O28</f>
        <v>30</v>
      </c>
      <c r="I28" s="27"/>
      <c r="J28" s="27"/>
      <c r="K28" s="27"/>
      <c r="L28" s="27">
        <v>30</v>
      </c>
      <c r="M28" s="27"/>
      <c r="N28" s="27"/>
      <c r="O28" s="27"/>
      <c r="P28" s="27"/>
      <c r="Q28" s="28"/>
      <c r="R28" s="48" t="s">
        <v>75</v>
      </c>
      <c r="S28" s="49" t="s">
        <v>103</v>
      </c>
      <c r="T28" s="50" t="s">
        <v>108</v>
      </c>
    </row>
    <row r="29" spans="1:21" s="34" customFormat="1" ht="26.25" x14ac:dyDescent="0.25">
      <c r="A29" s="103">
        <v>17</v>
      </c>
      <c r="B29" s="104" t="s">
        <v>140</v>
      </c>
      <c r="C29" s="105">
        <v>2</v>
      </c>
      <c r="D29" s="106">
        <f t="shared" ref="D29:D31" si="6">(J29+K29+M29+N29)*C29/F29</f>
        <v>0</v>
      </c>
      <c r="E29" s="107">
        <f t="shared" ref="E29:E31" si="7">(I29-K29+L29-N29+O29)*C29/F29</f>
        <v>1.2</v>
      </c>
      <c r="F29" s="108">
        <f t="shared" ref="F29:F31" si="8">G29+H29</f>
        <v>50</v>
      </c>
      <c r="G29" s="109">
        <v>20</v>
      </c>
      <c r="H29" s="110">
        <f t="shared" ref="H29:H31" si="9">I29+L29+O29</f>
        <v>30</v>
      </c>
      <c r="I29" s="85"/>
      <c r="J29" s="85"/>
      <c r="K29" s="85"/>
      <c r="L29" s="85">
        <v>30</v>
      </c>
      <c r="M29" s="85"/>
      <c r="N29" s="85"/>
      <c r="O29" s="85"/>
      <c r="P29" s="111"/>
      <c r="Q29" s="84"/>
      <c r="R29" s="85" t="s">
        <v>75</v>
      </c>
      <c r="S29" s="169" t="s">
        <v>51</v>
      </c>
      <c r="T29" s="112" t="s">
        <v>134</v>
      </c>
    </row>
    <row r="30" spans="1:21" s="202" customFormat="1" ht="25.15" customHeight="1" x14ac:dyDescent="0.25">
      <c r="A30" s="188">
        <v>18</v>
      </c>
      <c r="B30" s="189" t="s">
        <v>245</v>
      </c>
      <c r="C30" s="190">
        <v>1</v>
      </c>
      <c r="D30" s="191">
        <f t="shared" si="6"/>
        <v>0</v>
      </c>
      <c r="E30" s="192">
        <f t="shared" si="7"/>
        <v>0.76</v>
      </c>
      <c r="F30" s="193">
        <f t="shared" si="8"/>
        <v>25</v>
      </c>
      <c r="G30" s="194">
        <v>6</v>
      </c>
      <c r="H30" s="195">
        <f t="shared" si="9"/>
        <v>19</v>
      </c>
      <c r="I30" s="196">
        <v>14</v>
      </c>
      <c r="J30" s="196"/>
      <c r="K30" s="196"/>
      <c r="L30" s="196">
        <v>5</v>
      </c>
      <c r="M30" s="196"/>
      <c r="N30" s="196"/>
      <c r="O30" s="196"/>
      <c r="P30" s="197"/>
      <c r="Q30" s="198"/>
      <c r="R30" s="199" t="s">
        <v>75</v>
      </c>
      <c r="S30" s="200" t="s">
        <v>244</v>
      </c>
      <c r="T30" s="201" t="s">
        <v>257</v>
      </c>
    </row>
    <row r="31" spans="1:21" s="34" customFormat="1" ht="15.75" x14ac:dyDescent="0.25">
      <c r="A31" s="20">
        <v>19</v>
      </c>
      <c r="B31" s="98" t="s">
        <v>157</v>
      </c>
      <c r="C31" s="35">
        <v>2</v>
      </c>
      <c r="D31" s="36">
        <f t="shared" si="6"/>
        <v>0</v>
      </c>
      <c r="E31" s="37">
        <f t="shared" si="7"/>
        <v>1.6</v>
      </c>
      <c r="F31" s="38">
        <f t="shared" si="8"/>
        <v>50</v>
      </c>
      <c r="G31" s="39">
        <v>10</v>
      </c>
      <c r="H31" s="40">
        <f t="shared" si="9"/>
        <v>40</v>
      </c>
      <c r="I31" s="41"/>
      <c r="J31" s="41"/>
      <c r="K31" s="41"/>
      <c r="L31" s="41">
        <v>40</v>
      </c>
      <c r="M31" s="41"/>
      <c r="N31" s="41"/>
      <c r="O31" s="41"/>
      <c r="P31" s="43"/>
      <c r="Q31" s="42"/>
      <c r="R31" s="48" t="s">
        <v>75</v>
      </c>
      <c r="S31" s="51"/>
      <c r="T31" s="52"/>
    </row>
    <row r="32" spans="1:21" s="34" customFormat="1" ht="30.75" thickBot="1" x14ac:dyDescent="0.3">
      <c r="A32" s="20">
        <v>20</v>
      </c>
      <c r="B32" s="98" t="s">
        <v>158</v>
      </c>
      <c r="C32" s="35">
        <v>8</v>
      </c>
      <c r="D32" s="36">
        <f t="shared" ref="D32" si="10">(J32+K32+M32+N32)*C32/F32</f>
        <v>0</v>
      </c>
      <c r="E32" s="37">
        <f t="shared" ref="E32" si="11">(I32-K32+L32-N32+O32)*C32/F32</f>
        <v>8</v>
      </c>
      <c r="F32" s="38">
        <f t="shared" ref="F32" si="12">G32+H32</f>
        <v>200</v>
      </c>
      <c r="G32" s="39"/>
      <c r="H32" s="40">
        <f t="shared" ref="H32" si="13">I32+L32+O32</f>
        <v>200</v>
      </c>
      <c r="I32" s="41"/>
      <c r="J32" s="41"/>
      <c r="K32" s="41"/>
      <c r="L32" s="41">
        <v>200</v>
      </c>
      <c r="M32" s="41"/>
      <c r="N32" s="41"/>
      <c r="O32" s="41"/>
      <c r="P32" s="43"/>
      <c r="Q32" s="42"/>
      <c r="R32" s="48" t="s">
        <v>75</v>
      </c>
      <c r="S32" s="51"/>
      <c r="T32" s="52"/>
    </row>
    <row r="33" spans="1:20" ht="24.95" customHeight="1" thickBot="1" x14ac:dyDescent="0.3">
      <c r="A33" s="216" t="s">
        <v>179</v>
      </c>
      <c r="B33" s="217"/>
      <c r="C33" s="6">
        <f>SUM(C26:C32)</f>
        <v>18</v>
      </c>
      <c r="D33" s="6">
        <f t="shared" ref="D33:P33" si="14">SUM(D26:D32)</f>
        <v>0</v>
      </c>
      <c r="E33" s="187">
        <f t="shared" si="14"/>
        <v>14.4</v>
      </c>
      <c r="F33" s="6">
        <f t="shared" si="14"/>
        <v>450</v>
      </c>
      <c r="G33" s="6">
        <f t="shared" si="14"/>
        <v>90</v>
      </c>
      <c r="H33" s="6">
        <f t="shared" si="14"/>
        <v>360</v>
      </c>
      <c r="I33" s="6">
        <f t="shared" si="14"/>
        <v>25</v>
      </c>
      <c r="J33" s="6">
        <f t="shared" si="14"/>
        <v>0</v>
      </c>
      <c r="K33" s="6">
        <f t="shared" si="14"/>
        <v>0</v>
      </c>
      <c r="L33" s="6">
        <f t="shared" si="14"/>
        <v>311</v>
      </c>
      <c r="M33" s="6">
        <f t="shared" si="14"/>
        <v>0</v>
      </c>
      <c r="N33" s="6">
        <f t="shared" si="14"/>
        <v>0</v>
      </c>
      <c r="O33" s="6">
        <f t="shared" si="14"/>
        <v>24</v>
      </c>
      <c r="P33" s="6">
        <f t="shared" si="14"/>
        <v>0</v>
      </c>
      <c r="Q33" s="135"/>
      <c r="R33" s="136"/>
      <c r="S33" s="139"/>
      <c r="T33" s="138"/>
    </row>
    <row r="34" spans="1:20" s="34" customFormat="1" ht="15.75" thickBot="1" x14ac:dyDescent="0.3">
      <c r="A34" s="314" t="s">
        <v>180</v>
      </c>
      <c r="B34" s="315"/>
      <c r="C34" s="113">
        <f t="shared" ref="C34:P34" si="15">C18+C25+C33</f>
        <v>60</v>
      </c>
      <c r="D34" s="145">
        <f t="shared" si="15"/>
        <v>1.8503896103896103</v>
      </c>
      <c r="E34" s="145">
        <f t="shared" si="15"/>
        <v>40.892085561497325</v>
      </c>
      <c r="F34" s="113">
        <f t="shared" si="15"/>
        <v>1550</v>
      </c>
      <c r="G34" s="113">
        <f t="shared" si="15"/>
        <v>445</v>
      </c>
      <c r="H34" s="113">
        <f t="shared" si="15"/>
        <v>1105</v>
      </c>
      <c r="I34" s="113">
        <f t="shared" si="15"/>
        <v>189</v>
      </c>
      <c r="J34" s="113">
        <f t="shared" si="15"/>
        <v>0</v>
      </c>
      <c r="K34" s="113">
        <f t="shared" si="15"/>
        <v>21</v>
      </c>
      <c r="L34" s="113">
        <f t="shared" si="15"/>
        <v>530</v>
      </c>
      <c r="M34" s="113">
        <f t="shared" si="15"/>
        <v>0</v>
      </c>
      <c r="N34" s="113">
        <f t="shared" si="15"/>
        <v>30</v>
      </c>
      <c r="O34" s="113">
        <f t="shared" si="15"/>
        <v>386</v>
      </c>
      <c r="P34" s="113">
        <f t="shared" si="15"/>
        <v>0</v>
      </c>
      <c r="Q34" s="114"/>
      <c r="R34" s="115"/>
      <c r="S34" s="116" t="s">
        <v>12</v>
      </c>
      <c r="T34" s="117" t="s">
        <v>12</v>
      </c>
    </row>
    <row r="35" spans="1:20" s="34" customFormat="1" x14ac:dyDescent="0.25">
      <c r="A35" s="118"/>
      <c r="B35" s="118"/>
      <c r="C35" s="140"/>
      <c r="D35" s="141"/>
      <c r="E35" s="140"/>
      <c r="F35" s="140"/>
      <c r="G35" s="119"/>
      <c r="H35" s="140"/>
      <c r="I35" s="140"/>
      <c r="J35" s="140"/>
      <c r="K35" s="140"/>
      <c r="L35" s="140"/>
      <c r="M35" s="140"/>
      <c r="N35" s="140"/>
      <c r="O35" s="140"/>
      <c r="P35" s="140"/>
      <c r="Q35" s="142"/>
      <c r="R35" s="120"/>
      <c r="S35" s="143"/>
      <c r="T35" s="144"/>
    </row>
    <row r="36" spans="1:20" s="129" customFormat="1" ht="12" x14ac:dyDescent="0.2">
      <c r="A36" s="127">
        <v>21</v>
      </c>
      <c r="B36" s="125" t="s">
        <v>141</v>
      </c>
      <c r="C36" s="126">
        <v>2</v>
      </c>
      <c r="D36" s="126"/>
      <c r="E36" s="126"/>
      <c r="F36" s="126"/>
      <c r="G36" s="126">
        <v>20</v>
      </c>
      <c r="H36" s="126">
        <v>30</v>
      </c>
      <c r="I36" s="126">
        <v>14</v>
      </c>
      <c r="J36" s="126"/>
      <c r="K36" s="126"/>
      <c r="L36" s="126">
        <v>16</v>
      </c>
      <c r="M36" s="126"/>
      <c r="N36" s="126"/>
      <c r="O36" s="126"/>
      <c r="P36" s="126"/>
      <c r="Q36" s="127"/>
      <c r="R36" s="127" t="s">
        <v>75</v>
      </c>
      <c r="S36" s="128" t="s">
        <v>51</v>
      </c>
      <c r="T36" s="128" t="s">
        <v>234</v>
      </c>
    </row>
    <row r="37" spans="1:20" x14ac:dyDescent="0.25">
      <c r="B37" s="16" t="s">
        <v>159</v>
      </c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R37"/>
      <c r="S37"/>
      <c r="T37"/>
    </row>
    <row r="38" spans="1:20" x14ac:dyDescent="0.25">
      <c r="B38" s="16" t="s">
        <v>82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R38"/>
      <c r="S38"/>
      <c r="T38"/>
    </row>
  </sheetData>
  <mergeCells count="45">
    <mergeCell ref="A1:T1"/>
    <mergeCell ref="A2:T2"/>
    <mergeCell ref="A3:T3"/>
    <mergeCell ref="A4:K4"/>
    <mergeCell ref="L4:Q4"/>
    <mergeCell ref="R4:T4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S6:S8"/>
    <mergeCell ref="T6:T8"/>
    <mergeCell ref="C7:C8"/>
    <mergeCell ref="D7:D8"/>
    <mergeCell ref="E7:E8"/>
    <mergeCell ref="H7:H8"/>
    <mergeCell ref="A25:B25"/>
    <mergeCell ref="A33:B33"/>
    <mergeCell ref="R9:R10"/>
    <mergeCell ref="S9:S10"/>
    <mergeCell ref="T9:T10"/>
    <mergeCell ref="O9:O10"/>
    <mergeCell ref="P9:P10"/>
    <mergeCell ref="I7:K7"/>
    <mergeCell ref="L7:N7"/>
    <mergeCell ref="O7:Q7"/>
    <mergeCell ref="Q9:Q10"/>
    <mergeCell ref="A34:B34"/>
    <mergeCell ref="K9:K10"/>
    <mergeCell ref="L9:L10"/>
    <mergeCell ref="M9:M10"/>
    <mergeCell ref="N9:N10"/>
    <mergeCell ref="A9:A10"/>
    <mergeCell ref="B9:B10"/>
    <mergeCell ref="C9:C10"/>
    <mergeCell ref="G9:G10"/>
    <mergeCell ref="I9:I10"/>
    <mergeCell ref="J9:J10"/>
    <mergeCell ref="A18:B18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1 rok</vt:lpstr>
      <vt:lpstr>2 rok</vt:lpstr>
      <vt:lpstr>3 rok</vt:lpstr>
      <vt:lpstr>'1 rok'!Tytuły_wydruku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2024-09-27T14:11:01Z</dcterms:modified>
</cp:coreProperties>
</file>